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8920" windowHeight="15840" tabRatio="500"/>
  </bookViews>
  <sheets>
    <sheet name="01.10.2023" sheetId="1" r:id="rId1"/>
    <sheet name="Лист1" sheetId="2" r:id="rId2"/>
    <sheet name="Лист2" sheetId="3" r:id="rId3"/>
    <sheet name="Лист3" sheetId="4" r:id="rId4"/>
  </sheets>
  <definedNames>
    <definedName name="_GoBack" localSheetId="0">#REF!</definedName>
    <definedName name="Par1414" localSheetId="0">#REF!</definedName>
    <definedName name="_xlnm.Print_Titles" localSheetId="0">'01.10.2023'!$8:$8</definedName>
    <definedName name="_xlnm.Print_Area" localSheetId="0">'01.10.2023'!$A$1:$S$106</definedName>
  </definedNames>
  <calcPr calcId="145621"/>
</workbook>
</file>

<file path=xl/calcChain.xml><?xml version="1.0" encoding="utf-8"?>
<calcChain xmlns="http://schemas.openxmlformats.org/spreadsheetml/2006/main">
  <c r="D62" i="1" l="1"/>
  <c r="I11" i="1" l="1"/>
  <c r="I25" i="1" s="1"/>
  <c r="E40" i="1" l="1"/>
  <c r="E21" i="1"/>
  <c r="G88" i="1" l="1"/>
  <c r="H88" i="1"/>
  <c r="I88" i="1"/>
  <c r="J88" i="1"/>
  <c r="K88" i="1"/>
  <c r="L88" i="1"/>
  <c r="M88" i="1"/>
  <c r="N88" i="1"/>
  <c r="I85" i="1" l="1"/>
  <c r="I97" i="1"/>
  <c r="I102" i="1"/>
  <c r="D68" i="1"/>
  <c r="D70" i="1"/>
  <c r="D72" i="1"/>
  <c r="D74" i="1"/>
  <c r="D78" i="1"/>
  <c r="D63" i="1"/>
  <c r="D81" i="1"/>
  <c r="D80" i="1" s="1"/>
  <c r="D86" i="1"/>
  <c r="D85" i="1" s="1"/>
  <c r="D93" i="1"/>
  <c r="D95" i="1"/>
  <c r="D98" i="1"/>
  <c r="D100" i="1"/>
  <c r="D103" i="1"/>
  <c r="D102" i="1"/>
  <c r="G11" i="1"/>
  <c r="D11" i="1"/>
  <c r="D21" i="1"/>
  <c r="D20" i="1" s="1"/>
  <c r="D25" i="1" s="1"/>
  <c r="D23" i="1"/>
  <c r="D31" i="1"/>
  <c r="D30" i="1" s="1"/>
  <c r="D28" i="1"/>
  <c r="D27" i="1"/>
  <c r="D36" i="1"/>
  <c r="D38" i="1"/>
  <c r="D40" i="1"/>
  <c r="F40" i="1" s="1"/>
  <c r="D42" i="1"/>
  <c r="D45" i="1"/>
  <c r="D49" i="1"/>
  <c r="D51" i="1"/>
  <c r="D53" i="1"/>
  <c r="D56" i="1"/>
  <c r="D55" i="1" s="1"/>
  <c r="H44" i="1"/>
  <c r="I44" i="1"/>
  <c r="J44" i="1"/>
  <c r="K44" i="1"/>
  <c r="L44" i="1"/>
  <c r="M44" i="1"/>
  <c r="N44" i="1"/>
  <c r="G44" i="1"/>
  <c r="E51" i="1"/>
  <c r="E53" i="1"/>
  <c r="F53" i="1" s="1"/>
  <c r="E49" i="1"/>
  <c r="G35" i="1"/>
  <c r="G60" i="1" s="1"/>
  <c r="J11" i="1"/>
  <c r="H11" i="1"/>
  <c r="H25" i="1" s="1"/>
  <c r="E56" i="1"/>
  <c r="F56" i="1" s="1"/>
  <c r="E28" i="1"/>
  <c r="K11" i="1"/>
  <c r="L11" i="1"/>
  <c r="M11" i="1"/>
  <c r="N11" i="1"/>
  <c r="I67" i="1"/>
  <c r="H35" i="1"/>
  <c r="H60" i="1" s="1"/>
  <c r="E38" i="1"/>
  <c r="E12" i="1"/>
  <c r="D12" i="1"/>
  <c r="H67" i="1"/>
  <c r="J67" i="1"/>
  <c r="J83" i="1" s="1"/>
  <c r="K67" i="1"/>
  <c r="L67" i="1"/>
  <c r="M67" i="1"/>
  <c r="N67" i="1"/>
  <c r="G67" i="1"/>
  <c r="G102" i="1"/>
  <c r="H102" i="1"/>
  <c r="J102" i="1"/>
  <c r="K102" i="1"/>
  <c r="L102" i="1"/>
  <c r="M102" i="1"/>
  <c r="N102" i="1"/>
  <c r="G97" i="1"/>
  <c r="H97" i="1"/>
  <c r="J97" i="1"/>
  <c r="K97" i="1"/>
  <c r="L97" i="1"/>
  <c r="M97" i="1"/>
  <c r="N97" i="1"/>
  <c r="E100" i="1"/>
  <c r="E98" i="1"/>
  <c r="E97" i="1" s="1"/>
  <c r="E95" i="1"/>
  <c r="F95" i="1" s="1"/>
  <c r="G85" i="1"/>
  <c r="H85" i="1"/>
  <c r="J85" i="1"/>
  <c r="K85" i="1"/>
  <c r="K105" i="1" s="1"/>
  <c r="L85" i="1"/>
  <c r="M85" i="1"/>
  <c r="N85" i="1"/>
  <c r="N105" i="1"/>
  <c r="E86" i="1"/>
  <c r="E93" i="1"/>
  <c r="E78" i="1"/>
  <c r="F78" i="1" s="1"/>
  <c r="E42" i="1"/>
  <c r="F42" i="1" s="1"/>
  <c r="E81" i="1"/>
  <c r="E80" i="1" s="1"/>
  <c r="G20" i="1"/>
  <c r="G25" i="1" s="1"/>
  <c r="H20" i="1"/>
  <c r="I20" i="1"/>
  <c r="J20" i="1"/>
  <c r="K20" i="1"/>
  <c r="L20" i="1"/>
  <c r="L25" i="1"/>
  <c r="M20" i="1"/>
  <c r="N20" i="1"/>
  <c r="N25" i="1"/>
  <c r="E23" i="1"/>
  <c r="E20" i="1" s="1"/>
  <c r="D18" i="1"/>
  <c r="D14" i="1"/>
  <c r="D16" i="1"/>
  <c r="E18" i="1"/>
  <c r="F18" i="1" s="1"/>
  <c r="E16" i="1"/>
  <c r="E14" i="1"/>
  <c r="F14" i="1" s="1"/>
  <c r="E103" i="1"/>
  <c r="E102" i="1" s="1"/>
  <c r="I35" i="1"/>
  <c r="I60" i="1" s="1"/>
  <c r="J35" i="1"/>
  <c r="K35" i="1"/>
  <c r="L35" i="1"/>
  <c r="M35" i="1"/>
  <c r="N35" i="1"/>
  <c r="N80" i="1"/>
  <c r="M80" i="1"/>
  <c r="L80" i="1"/>
  <c r="K80" i="1"/>
  <c r="J80" i="1"/>
  <c r="I80" i="1"/>
  <c r="H80" i="1"/>
  <c r="G80" i="1"/>
  <c r="E74" i="1"/>
  <c r="E72" i="1"/>
  <c r="E70" i="1"/>
  <c r="F70" i="1" s="1"/>
  <c r="E68" i="1"/>
  <c r="E63" i="1"/>
  <c r="N62" i="1"/>
  <c r="N83" i="1" s="1"/>
  <c r="M62" i="1"/>
  <c r="L62" i="1"/>
  <c r="K62" i="1"/>
  <c r="J62" i="1"/>
  <c r="I62" i="1"/>
  <c r="H62" i="1"/>
  <c r="E62" i="1" s="1"/>
  <c r="G62" i="1"/>
  <c r="N55" i="1"/>
  <c r="M55" i="1"/>
  <c r="M60" i="1" s="1"/>
  <c r="L55" i="1"/>
  <c r="K55" i="1"/>
  <c r="K60" i="1"/>
  <c r="J55" i="1"/>
  <c r="I55" i="1"/>
  <c r="H55" i="1"/>
  <c r="G55" i="1"/>
  <c r="F49" i="1"/>
  <c r="E45" i="1"/>
  <c r="E36" i="1"/>
  <c r="E31" i="1"/>
  <c r="E30" i="1" s="1"/>
  <c r="N30" i="1"/>
  <c r="M30" i="1"/>
  <c r="L30" i="1"/>
  <c r="K30" i="1"/>
  <c r="J30" i="1"/>
  <c r="I30" i="1"/>
  <c r="H30" i="1"/>
  <c r="H33" i="1" s="1"/>
  <c r="G30" i="1"/>
  <c r="N27" i="1"/>
  <c r="M27" i="1"/>
  <c r="L27" i="1"/>
  <c r="K27" i="1"/>
  <c r="K33" i="1" s="1"/>
  <c r="J27" i="1"/>
  <c r="I27" i="1"/>
  <c r="H27" i="1"/>
  <c r="G27" i="1"/>
  <c r="I83" i="1" l="1"/>
  <c r="F72" i="1"/>
  <c r="F21" i="1"/>
  <c r="F20" i="1" s="1"/>
  <c r="I33" i="1"/>
  <c r="M33" i="1"/>
  <c r="K83" i="1"/>
  <c r="F63" i="1"/>
  <c r="K25" i="1"/>
  <c r="F28" i="1"/>
  <c r="F27" i="1" s="1"/>
  <c r="F51" i="1"/>
  <c r="D33" i="1"/>
  <c r="J33" i="1"/>
  <c r="N33" i="1"/>
  <c r="F62" i="1"/>
  <c r="J25" i="1"/>
  <c r="J106" i="1" s="1"/>
  <c r="L105" i="1"/>
  <c r="M83" i="1"/>
  <c r="E11" i="1"/>
  <c r="F11" i="1" s="1"/>
  <c r="M25" i="1"/>
  <c r="F45" i="1"/>
  <c r="G33" i="1"/>
  <c r="E25" i="1"/>
  <c r="D97" i="1"/>
  <c r="I105" i="1"/>
  <c r="J105" i="1"/>
  <c r="F103" i="1"/>
  <c r="F100" i="1" s="1"/>
  <c r="F97" i="1" s="1"/>
  <c r="F102" i="1"/>
  <c r="N60" i="1"/>
  <c r="E85" i="1"/>
  <c r="E105" i="1" s="1"/>
  <c r="F86" i="1"/>
  <c r="F85" i="1" s="1"/>
  <c r="M105" i="1"/>
  <c r="M106" i="1" s="1"/>
  <c r="G105" i="1"/>
  <c r="H83" i="1"/>
  <c r="J60" i="1"/>
  <c r="E35" i="1"/>
  <c r="F35" i="1" s="1"/>
  <c r="F36" i="1"/>
  <c r="D35" i="1"/>
  <c r="F38" i="1"/>
  <c r="H105" i="1"/>
  <c r="H106" i="1" s="1"/>
  <c r="F74" i="1"/>
  <c r="F31" i="1"/>
  <c r="F80" i="1"/>
  <c r="F93" i="1"/>
  <c r="E88" i="1"/>
  <c r="L83" i="1"/>
  <c r="D88" i="1"/>
  <c r="E27" i="1"/>
  <c r="E33" i="1" s="1"/>
  <c r="F33" i="1" s="1"/>
  <c r="L33" i="1"/>
  <c r="E44" i="1"/>
  <c r="F16" i="1"/>
  <c r="G83" i="1"/>
  <c r="F12" i="1"/>
  <c r="I106" i="1"/>
  <c r="L60" i="1"/>
  <c r="L106" i="1" s="1"/>
  <c r="D67" i="1"/>
  <c r="D83" i="1" s="1"/>
  <c r="N106" i="1"/>
  <c r="K106" i="1"/>
  <c r="F25" i="1"/>
  <c r="E55" i="1"/>
  <c r="F55" i="1" s="1"/>
  <c r="F81" i="1"/>
  <c r="D44" i="1"/>
  <c r="E67" i="1"/>
  <c r="F30" i="1"/>
  <c r="F68" i="1"/>
  <c r="D105" i="1" l="1"/>
  <c r="G106" i="1"/>
  <c r="F44" i="1"/>
  <c r="E60" i="1"/>
  <c r="F88" i="1"/>
  <c r="D60" i="1"/>
  <c r="E83" i="1"/>
  <c r="F83" i="1" s="1"/>
  <c r="F67" i="1"/>
  <c r="D106" i="1" l="1"/>
  <c r="F105" i="1"/>
  <c r="F60" i="1"/>
  <c r="E106" i="1"/>
  <c r="F106" i="1" l="1"/>
</calcChain>
</file>

<file path=xl/sharedStrings.xml><?xml version="1.0" encoding="utf-8"?>
<sst xmlns="http://schemas.openxmlformats.org/spreadsheetml/2006/main" count="555" uniqueCount="217">
  <si>
    <t>ОТЧЕТ</t>
  </si>
  <si>
    <t>N основного мероприятия (регионального проекта), мероприятия в соответствии с номером Перечня основных мероприятий (региональных проектов), мероприятий государственной программы</t>
  </si>
  <si>
    <t>Наименование основных мероприятий (региональных проектов), мероприятий</t>
  </si>
  <si>
    <t xml:space="preserve">Ответственный исполнитель, соисполнитель </t>
  </si>
  <si>
    <t>Объем финансирования государственной программы (за отчетный период), тыс. руб.</t>
  </si>
  <si>
    <t>Выполнение основных этапов мероприятия и достижения показателей реализации мероприятия</t>
  </si>
  <si>
    <t>Отчет о ходе исполнения мероприятий с отражением конкретных, достигнутых результатов (выполненных работ, оказанных услуг и т.д.) с указанием един. изм.</t>
  </si>
  <si>
    <t>Возможные риски нереализации мероприятий, которые могут повлиять на выполнение целевого показателя, установленного в рамках выполнения мероприятий</t>
  </si>
  <si>
    <t>Всего</t>
  </si>
  <si>
    <t>в том числе по источникам:</t>
  </si>
  <si>
    <t>Основные этапы выполнения мероприятия и показатели реализации мероприятия, един. изм.</t>
  </si>
  <si>
    <t>план</t>
  </si>
  <si>
    <t>факт</t>
  </si>
  <si>
    <t>федеральный бюджет</t>
  </si>
  <si>
    <t>бюджет Пензенской области</t>
  </si>
  <si>
    <t>бюджет муниципальных образований</t>
  </si>
  <si>
    <t>внебюджетные источники</t>
  </si>
  <si>
    <t>план на год</t>
  </si>
  <si>
    <t>кассовые расходы</t>
  </si>
  <si>
    <t>процент освоения средств</t>
  </si>
  <si>
    <t>Государственная программа Пензенской области "Охрана, воспроизводство и использование природных ресурсов в Пензенской области"</t>
  </si>
  <si>
    <t>1.2.</t>
  </si>
  <si>
    <t>х</t>
  </si>
  <si>
    <t>1.2.5.</t>
  </si>
  <si>
    <t>Капитальный ремонт узла гидротехнических сооружений пруда на р. Труев в р.п. Евлашево Кузнецкого района Пензенской области</t>
  </si>
  <si>
    <t>Министерство строительства и дорожного хозяйства Пензенской области</t>
  </si>
  <si>
    <t>-</t>
  </si>
  <si>
    <t>Причины невыполнения мероприятия, объемов финансирования мероприятия (проблемы организационного правового характера, а именно проведения конкурсных процедур, заключение госконтрактов, подготовка ПСД сокращение финансирования)</t>
  </si>
  <si>
    <t>1.2.6.</t>
  </si>
  <si>
    <t>Капитальный ремонт гидротехнических сооружений водохранилища на р. Грязнуха, в 6,3 км юго-восточнее с. Тимирязево Башмаковского района Пензенской области</t>
  </si>
  <si>
    <t>1.2.7.</t>
  </si>
  <si>
    <t>Капитальный ремонт узла гидротехнических сооружений пруда на балке Моровой Овраг в 2,6 км северо-восточнее с. Крюково Белинского района Пензенской области</t>
  </si>
  <si>
    <t>Итого по подпрограмме 1:</t>
  </si>
  <si>
    <t>Подпрограмма 2 «Охрана окружающей среды и развитие минерально-сырьевой базы Пензенской области»</t>
  </si>
  <si>
    <t>2.2.</t>
  </si>
  <si>
    <t>Основное мероприятие 2.2. «Организация проведения мероприятий, направленных на повышение экологической культуры»</t>
  </si>
  <si>
    <t>2.2.1.</t>
  </si>
  <si>
    <t>Проведение олимпиад по экологии, конференций, смотров, семинаров, конкурсов, слетов, форумов, фестивалей, акций</t>
  </si>
  <si>
    <t>Министерство лесного, охотничьего хозяйства и природопользования Пензенской области</t>
  </si>
  <si>
    <t>2.3.</t>
  </si>
  <si>
    <t>Основное мероприятие 2.3. "Определение нанесенного ущерба окружающей среде"</t>
  </si>
  <si>
    <t>2.3.1.</t>
  </si>
  <si>
    <t>Проведение лабораторных исследований проб воды, почвы, атмосферного воздуха для установления фактов причинения вреда окружающей среде, оказание маркшейдерских услуг, получение заключения о составе и виде (классификация) полезного ископаемого</t>
  </si>
  <si>
    <t>Итого по подпрограмме 2:</t>
  </si>
  <si>
    <t>Подпрограмма 3 «Охрана, использование и воспроизводство объектов животного мира, в том числе охотничьих ресурсов на территории Пензенской области»</t>
  </si>
  <si>
    <t>3.1.</t>
  </si>
  <si>
    <t>Основное мероприятие 3.1. «Обеспечение эффективного исполнения переданных полномочий Российской Федерации в области охоты и сохранения охотничьих ресурсов»</t>
  </si>
  <si>
    <t>3.1.1.</t>
  </si>
  <si>
    <t>Проведены выездные обследования, в результате которых выявлялись и пресекались случаи незаконной охоты</t>
  </si>
  <si>
    <t>3.1.2.</t>
  </si>
  <si>
    <t>Ведение учета численности охотничьих ресурсов в рамках государственного мониторинга охотничьих ресурсов и среды их обитания</t>
  </si>
  <si>
    <t xml:space="preserve">Проведен зимний маршрутный учета на территории региона </t>
  </si>
  <si>
    <t>3.1.3.</t>
  </si>
  <si>
    <t>Проведение биотехнических мероприятий на территории общедоступных охотничьих угодий Пензенской области</t>
  </si>
  <si>
    <t>3.1.6.</t>
  </si>
  <si>
    <t>Охрана и использование объектов животного мира (за исключением охотничьих ресурсов и водных биологических ресурсов)</t>
  </si>
  <si>
    <t>3.2.</t>
  </si>
  <si>
    <t>Основное мероприятие 3.2. Обеспечение сохранения природных комплексов и объектов, расположенных на особо охраняемых природных территориях регионального значения</t>
  </si>
  <si>
    <t>3.2.1.</t>
  </si>
  <si>
    <t>Обеспечение деятельности государственных зоологических заказников регионального значения, изучение и охрана особо охраняемых природных территорий регионального значения</t>
  </si>
  <si>
    <t>7</t>
  </si>
  <si>
    <t xml:space="preserve"> Расходы на обеспечение деятельности Центра "ООПТ"</t>
  </si>
  <si>
    <t>3.2.2.</t>
  </si>
  <si>
    <t>Осуществление контроля за деятельностью государственных зоологических заказников регионального значения</t>
  </si>
  <si>
    <t>3.2.3</t>
  </si>
  <si>
    <t>Проведение обследований, установление границ, реконструкция и восстановление особо охраняемых природных территорий регионального значения</t>
  </si>
  <si>
    <t>3.3.</t>
  </si>
  <si>
    <t>Основное мероприятие 3.3. «Содержание  и разведение охотничьих животных в полувольных условиях и искусственно созданной среде обитания»</t>
  </si>
  <si>
    <t>3.3.1.</t>
  </si>
  <si>
    <t>Организация работ по разведению охотничьих животных в полувольных условиях и искусственно созданной среде обитания и их содержанию</t>
  </si>
  <si>
    <t>В ГАУ ПО «Никольский лесхоз» в полувольных условиях искусственно выращиваются редкие объекты животного мира</t>
  </si>
  <si>
    <t>3.3.2.</t>
  </si>
  <si>
    <t>Осуществление контроля за проведением работ по разведению охотничьих животных в полувольных условиях и искусственно созданной среде обитания и их содержанию</t>
  </si>
  <si>
    <t>Итого по подпрограмме 3:</t>
  </si>
  <si>
    <t>4.</t>
  </si>
  <si>
    <t>Подпрограмма 4 «Изучение и охрана природных ресурсов, обеспечение экологической безопасности»</t>
  </si>
  <si>
    <t>4.1.</t>
  </si>
  <si>
    <t>Основное мероприятие 4.1. «Проведение водоохранных мероприятий, содействующих защите населения и объектов экономики от негативного воздействия вод»</t>
  </si>
  <si>
    <t>4.1.1.</t>
  </si>
  <si>
    <t>4.1.2.</t>
  </si>
  <si>
    <t>Осуществление контроля за выполнением водоохранных мероприятий, содействующих защите населения и объектов экономики от негативного воздействия вод</t>
  </si>
  <si>
    <t>4.2.</t>
  </si>
  <si>
    <t>Основное мероприятие 4.2. «Обеспечение деятельности по охране окружающей среды и рациональному использованию природных ресурсов»</t>
  </si>
  <si>
    <t>4.2.1.</t>
  </si>
  <si>
    <t>Обеспечение проведения водоохранных мероприятий,содействующих защите населения и объектов экономики от негативного воздействия вод</t>
  </si>
  <si>
    <t>4.2.2.</t>
  </si>
  <si>
    <t>Проведение контрольно-надзорных и профилактических мероприятий в сфере природопользования и охраны окружающей среды</t>
  </si>
  <si>
    <t>Министерство лесного, охотничьего хозяйства и природопользо-вания Пензенской области</t>
  </si>
  <si>
    <t>4.2.3.</t>
  </si>
  <si>
    <t xml:space="preserve">Государственный учет объектов, оказывающих негативное воздействие на окружающую среду </t>
  </si>
  <si>
    <t>4.2.4.</t>
  </si>
  <si>
    <t>Проведение  учетов численности объектов животного мира на территории Пензенской области</t>
  </si>
  <si>
    <t>4.2.5.</t>
  </si>
  <si>
    <t>Информационно-разъяснительное сопровождение хода реализации государственной программы (издание статей в средствах массовой информации, пресс-конференции, интервью, телерепортажи, объявления и др.)</t>
  </si>
  <si>
    <t>4.4.</t>
  </si>
  <si>
    <t>Региональный проект "Сохранение уникальных водных объектов по Пензенской области" (Н05-8)</t>
  </si>
  <si>
    <t>4.4.1.</t>
  </si>
  <si>
    <t>Улучшение экологического состояния гидрографической сети</t>
  </si>
  <si>
    <t>Итого по подпрограмме 4</t>
  </si>
  <si>
    <t>5.2.</t>
  </si>
  <si>
    <t>5.2.1.</t>
  </si>
  <si>
    <t>Осуществление мер по ликвидации мест несанкционированного размещения отходов, в том числе твердых коммунальных отходов</t>
  </si>
  <si>
    <t>Министерство жилищно-коммунального хозяйства и гражданской защиты населения Пензенской области</t>
  </si>
  <si>
    <t>5.3.</t>
  </si>
  <si>
    <t>Основное мероприятие 5.3. "Осуществление мероприятий по разработке проектных документаций по ликвидации объектов накопленного вреда окружающей среде"</t>
  </si>
  <si>
    <t>Региональный проект "Чистая страна (Пензенская область)" (Н05-1)</t>
  </si>
  <si>
    <t>5.6.2.</t>
  </si>
  <si>
    <t>Ликвидация несанкционированных свалок в границах городов и наиболее опасных объектов накопленного экологического вреда окружающей среде</t>
  </si>
  <si>
    <t>Итого по подпрограмме 5:</t>
  </si>
  <si>
    <t xml:space="preserve">В рамках реализации регионального проекта «Сохранение уникальных водных объектов (Пензенская область) с Федеральным агентством водных ресурсов согласовано выполнение мероприятия «Расчистка пруда на ручье без названия, расположенного в 100 м северо-западнее ГБУЗ «Городская клиническая больница скорой медицинской помощи имени Г.А. Захарьина». Срок реализации мероприятия 2021-2024 годы. </t>
  </si>
  <si>
    <t>Капитальный ремонт гидротехнического сооружения - плотины на пруду с. Русский Шелдаис на реке Шелдаис Спасского района Пензенской области</t>
  </si>
  <si>
    <t>1.2.4.</t>
  </si>
  <si>
    <t>1.3.</t>
  </si>
  <si>
    <t>1.3.1.</t>
  </si>
  <si>
    <t>1.3.2.</t>
  </si>
  <si>
    <t>Осуществление контроля за ведением государственного мониторинга водных объектов Пензенской области</t>
  </si>
  <si>
    <t>2 кв. 2023 г. - 4 кв. 2023 г. 
Количество проведенных мероприятий, ед.</t>
  </si>
  <si>
    <t>1 кв. 2023 г. -4 кв. 2023 г. Протяженность заложенных учетных маршрутов, тыс. км</t>
  </si>
  <si>
    <t>3 кв. 2023 г. -4 кв. 2023 г. 
Количество обустроенных
подкормочных площадок, шт.</t>
  </si>
  <si>
    <t>1 кв. 2023 г.- 4 кв. 2023 г.                             Число государственных зоологических заказников регионального значения,ед.</t>
  </si>
  <si>
    <t>1 кв. 2023 г.- 4 кв. 2023 г.                     Количество контрольных мероприятий,ед.</t>
  </si>
  <si>
    <t>2 кв.2023 г. - 4 кв. 2023 г.                    Количество контрольных мероприятий,ед.</t>
  </si>
  <si>
    <t>1 кв. 2023 г.- 4 кв. 2023 г.                      Количество  проведенных контрольно-надзорных и профилактических мероприятий в сфере природопользования и охраны окружающей среды, ед.</t>
  </si>
  <si>
    <t>4.2.6.</t>
  </si>
  <si>
    <t>5.1.</t>
  </si>
  <si>
    <t>Основное мероприятие 5.1. "Формирование системы обращения с отходами, в том числе с твердыми коммунальными отходами"</t>
  </si>
  <si>
    <t>5.1.1.</t>
  </si>
  <si>
    <t>Корректировка территориальной схемы обращения с отходами, в том числе с твердыми коммунальными отходами</t>
  </si>
  <si>
    <t>1 кв. 2023 г. - 4 кв. 2023 г.                            Количество ликвидированных несанкционированных свалок отходов, ед.</t>
  </si>
  <si>
    <t>5.2.3.</t>
  </si>
  <si>
    <t>Осуществление мер по ликвидации мест несанкционированного размещения отходов на землях лесного фонда</t>
  </si>
  <si>
    <t>5.2.4.</t>
  </si>
  <si>
    <t>Субсидии на осуществление мер по ликвидации мест несанкционированного размещения отходов</t>
  </si>
  <si>
    <t>5.3.1.</t>
  </si>
  <si>
    <t>Разработка проектной документации по ликвидации объекта накопленного вреда окружающей среде, оплата государственной экспертизы и государственной экологической экспертизы</t>
  </si>
  <si>
    <t>5.3.3.</t>
  </si>
  <si>
    <t>Выявление и оценка объектов накопленного вреда окружающей среде, в том числе проведение инженерных изысканий на таких объектах</t>
  </si>
  <si>
    <t xml:space="preserve"> 4 кв. 2023 г.                                     Количество ликвидированных несанкционированных свалок в границах городов, ед.</t>
  </si>
  <si>
    <t>5.6.</t>
  </si>
  <si>
    <t xml:space="preserve"> 4 кв.2023 г.                                                                                             Площадь расчистки водоема, га</t>
  </si>
  <si>
    <t>Организация, осуществление и проведение выездных обследований территорий в области охоты и сохранения охотничьих ресурсов и животного мира</t>
  </si>
  <si>
    <t>Подпрограмма 1 «Развитие водохозяйственного комплекса Пензенской области»</t>
  </si>
  <si>
    <t>Объект переходящий на 2024  год</t>
  </si>
  <si>
    <t xml:space="preserve">Проведены лабораторные исследования на четырех объектах расположенных в городе Пензе </t>
  </si>
  <si>
    <t>4 кв. 2023 г. 
Выполнение  демонтажных работ, % /общестроительных работ, %</t>
  </si>
  <si>
    <t>4 кв. 2023 г.
 Выполнение общестроительных работ, % /ввод объекта в эксплуатацию, ед.</t>
  </si>
  <si>
    <t>4 кв. 2023 г. 
Выполнение  демонтажных работ, % /общестроительных работ, %/ввод объекта в эксплуатацию, ед.</t>
  </si>
  <si>
    <t>4 кв. 2023 г. 
Выполнение общестроительных работ, % /ввод объекта в эксплуатацию, ед.</t>
  </si>
  <si>
    <t>Основное мероприятие 1.2. «Осуществление капитального ремонта водохозяйственных систем и гидротехнических сооружений»</t>
  </si>
  <si>
    <t>Основное мероприятие  1.3. "Участие в организации и осуществлении государственного мониторинга водных объектов Пензенской области"</t>
  </si>
  <si>
    <t>4 кв. 2023 г. 
Протяженность участков русел рек, на которых осуществлены работы по оптимизации их пропускной способности, км/Разработка проектно-сметной документации по определению местоположения береговой линии (границы водного объекта), объект</t>
  </si>
  <si>
    <t>4 кв. 2023 г. 
Количество проведенных водохозяйственных мероприятий, ед.</t>
  </si>
  <si>
    <t>Расходы на организацию работ по переизданию Красной книги Пензенской области</t>
  </si>
  <si>
    <t xml:space="preserve"> 4 кв.2023 г. 
Составление перечней редких видов грибов, лишайников, мхов и растений, ед.</t>
  </si>
  <si>
    <t>Основное мероприятие 5.2. "Ликвидация (рекультивация) мест есанкционированного размещения (захоронения) отходов</t>
  </si>
  <si>
    <t>Подпрограмма 5 «Развитие системы обращения с отходами и ликвидация накопленного вреда окружающей среде на территории Пензенской области
»</t>
  </si>
  <si>
    <t>Осуществление отдельных полномочий Российской Федерации в области водных отношений</t>
  </si>
  <si>
    <t>Проведены контрольные мероприятия</t>
  </si>
  <si>
    <t xml:space="preserve">Устроены солонцы </t>
  </si>
  <si>
    <t>Составлен кадастр видов животного мира обитающих в регионе</t>
  </si>
  <si>
    <t>3.2.4</t>
  </si>
  <si>
    <t>Укрепление материально-технической базы учреждения, обеспечивающего охрану особо охраняемых природных территорий регионального значения</t>
  </si>
  <si>
    <t>Изготавление и установка аншлагов (информационных щитов)на границах особо охраняемых природных территорий регионального значения</t>
  </si>
  <si>
    <t>4 кв. 2023 г. 
 Количество преобретенной техники, ед.</t>
  </si>
  <si>
    <t>4 кв. 2023 г. 
Установление информационных щитов на границах ООПТ регионального значения, ед.</t>
  </si>
  <si>
    <t>ФГБУ «ЦЛАТИ по ПФО» выполнило  оценку влияния на окружающую среду свалок в селе Лопатино, Русский Камешкир и п.г.т. Колышлей Пензенской области</t>
  </si>
  <si>
    <t>100%/47%/</t>
  </si>
  <si>
    <t>Министерство лесного, охотничьего хозяйства и природопользования Пензенской области, ГБУ Пензенской области "Центр ООИПТА Пензенской области"</t>
  </si>
  <si>
    <t>3.2.5</t>
  </si>
  <si>
    <t>ИТОГО ПО ГОСПРОГРАММЕ:</t>
  </si>
  <si>
    <t>1 кв. 2023 г. -4 кв. 2023 г.
 Количество предоставленных государственных услуг в рамках ведения Регионального государственного реестра объектов НВОС, ед.</t>
  </si>
  <si>
    <t>1 кв.2023 г. -4 кв. 2023 г.
Количество проведенных учетов численности объектов животного мира ,ед.</t>
  </si>
  <si>
    <t>1 кв.2023 г. - 4 кв. 2023 г.
Количество публикаций в средствах массовой информации, пресс-конференций, интервью, телерепортажей, объявлений и др., ед.</t>
  </si>
  <si>
    <t>2 кв. 2023 г. - 4 кв. 2023 г.
 Количество ликвидированных мест размещения отходов, ед.</t>
  </si>
  <si>
    <t>3 кв. 2023 г. - 4 кв. 2023 г.
Количество муниципальных образований получивших субсидию, шт.</t>
  </si>
  <si>
    <t>2 кв. 2023 г. - 4 кв. 2023 г.
Количество объектов, на которых проведена оценка, ед.</t>
  </si>
  <si>
    <t>1 кв. 2023 г. -4 кв. 2023 г.
Количество животных, содержащихся в полувольных условиях, ед.:                                    
олень благородный
кабан</t>
  </si>
  <si>
    <t>57 
14</t>
  </si>
  <si>
    <t>57
14</t>
  </si>
  <si>
    <t>2 кв. 2023 г. - 4 кв. 2023 г.
Количество контрольных мероприятий,ед.</t>
  </si>
  <si>
    <t>3 кв. 2023 г. -4 кв. 2023 г.
Подготовка перечня видов объектов животного мира, обитающих в Пензенской области, шт.</t>
  </si>
  <si>
    <t>1 кв.2023 г. - 4 кв. 2023 г.
Количество проведенных выездных обследований территорий,ед.</t>
  </si>
  <si>
    <t>2 кв. 2023 г. - 4 кв. 2023 г.
Количество проведенных лабораторных исследований, ед.</t>
  </si>
  <si>
    <t xml:space="preserve">об исполнении основных мероприятий (региональных проектов), мероприятий государственных программ Пензенской области за 2023 года                  </t>
  </si>
  <si>
    <t>100%/40%/</t>
  </si>
  <si>
    <t>100%/1</t>
  </si>
  <si>
    <t>100%/100%/1</t>
  </si>
  <si>
    <t>3 кв. 2023 г. - 4 кв. 2023 г. 
Количество водных объектов, на которых проведен мониторинг, ед.</t>
  </si>
  <si>
    <t>В результате проведения конкурсных процедур сложилась экономия средств.</t>
  </si>
  <si>
    <t>Проведен мониторинг  Пензенского водохранилища и его притоков</t>
  </si>
  <si>
    <t>Проведен масштабный экологический субботник «Зеленая Весна»,                                                                        организовано празднование: Всемирного дня охраны окружающей среды, Деня работников леса. Проведен фотоконкурс "Эковзгляд" и т.д.</t>
  </si>
  <si>
    <t>2;1</t>
  </si>
  <si>
    <t>Предоставлена субсидия ГБУ Пензенской области "Центр ООИПТА Пензенской области, учреждение приобрело легковой автомобиль</t>
  </si>
  <si>
    <t>Предоставлена субсидия ГБУ Пензенской области "Центр ООИПТА Пензенской области, учреждением  установлены информационные щиты на границах ООПТ</t>
  </si>
  <si>
    <t>Актуализирована терсхема обращения с отходами, в том числе с ТКО</t>
  </si>
  <si>
    <t>4 кв. 2023 г.                                         Количество корректировок территориальной схемы, ед.</t>
  </si>
  <si>
    <t>Ликвидированы свалки на берегу Пензенского водохранилища в месте массового посещения отдыхающими, а также в Сосновоборском районе</t>
  </si>
  <si>
    <t>0,573/2</t>
  </si>
  <si>
    <t>В рамках регионального проекта «Чистая страна» национального проекта «Экология», ликвидированы несанкционированные свалки в г. Сердобск и г. Белинский</t>
  </si>
  <si>
    <t>Предоставлена субсидия Белинскому и Мокшанскому районам Пензенской области</t>
  </si>
  <si>
    <t>4 кв. 2023 г. 
 Проведение подготовительных работ под реконструкцию и восстановление ООПТ, га/Количество вновь созданных ООПТ регионального значения, ед.</t>
  </si>
  <si>
    <t>За счет средств федерального бюджета (субвенции) ведутся работы на 2-х переходящих объектах. Определена береговая линия 2-х водных объектов</t>
  </si>
  <si>
    <t>Субсидия предоставлялась в соответствии с представленными органами местного самоуправления заявками.</t>
  </si>
  <si>
    <t>В отчетном периоде проведено 6 лабораторных исследований с заключением договора с Пензенским филиалом "ФГБУ ЦЛАТИ по ПФО".  Потребность в средствах бюджета Пензенской области составила 75,6 тыс. рублей.</t>
  </si>
  <si>
    <t>Организация и ведение государственного мониторинга водных объектов Пензенской области (проведение регулярных наблюдений за состоянием дна, берегов, состоянием водоохранных зон на водных объектах)</t>
  </si>
  <si>
    <t>2 кв. 2023 г. - 4 кв. 2023 г. 
Количество контрольных мероприятий, ед.</t>
  </si>
  <si>
    <t>Обобщение информации о количестве леквидированных несанкционированных свалок отходов</t>
  </si>
  <si>
    <t>5.2.2.</t>
  </si>
  <si>
    <t xml:space="preserve"> 4 кв. 2023 г.                                                    Сбор информации, отчет.</t>
  </si>
  <si>
    <t>Изготовление проектно-сметной документации и получение положительного заключения экспертизы, комплект</t>
  </si>
  <si>
    <t>В соответствии с распоряжением Правительства Пензенской области от 29.11.2023 №1045-рП «Об изменении существенных условий, предусмотренных заключенным государственным контрактом» срок разработке  проектной документации по ликвидации несанкционированной свалки в г. Никольск продлен до 01.04.2024.  С подрядной организацией заключено дополнительное соглашение. Подрядчиком не выполнены условия контракта по разработке  проектной документации по ликвидации несанкционированной свалки в г. Спасск, контракт расторгнут в одностаронним порядке. Мероприятие реализуется за счет целевых экологических платежей, в целях завершения разработки проктных документаций бюджетом Пензенской области в 2024 году предусмотренна средства в объеме 30,0 млн. рублей . В соответствии с пунктом 4-1 статьи 13-2 Закона Пензенской области от 07.04.2003 №463-ЗПО (с последующими изменениями) не израсходованные остатки средств, поступившие от экологических платежей, направляются на увеличение бюджетных ассигнований в 2024 году, средства не возвращаются в бюджет.</t>
  </si>
  <si>
    <t>В результате заключенных контрактов по ликвидации мест несанкционированного размещения отходов на землях лесного фонда сложилась экономия средств в объеме 116,1 тыс. рублей</t>
  </si>
  <si>
    <t>В результате проведения конкурсных процедур сложилась экономия средств. Изготовлено и установлено 48 аншлагов (информационных щитов)  на границах особо охраняемых природных территорий регионального значения.</t>
  </si>
  <si>
    <t>В результате проведения конкурсных процедур сложилась экономия средств. 1. Создана особо охраняемая природная территория "Индерский Лишайниковый бор" (Сосновоборский район, Пензенская область); 2. Проведено комплексное экологическое обследование и перераспределение границ особоохраняемых природных территорий  регионального значения, памятники природы: «Семь ключей», «Участок русла реки Сура» и «Рамзайский резерват головчатки Литвинова»;  3. Продолжена реконструкция и восстановление особо охраняемой природной территории регионального значения – памятник природы «Дендрарий им. Г.Ф. Морозова»</t>
  </si>
  <si>
    <t>В результате проведения конкурсных процедур сложилась экономия средств. 1. Проведен государственный мониторинг Пензенского водохранилища на реке Сура; 2. Проведен мониторинг поверхностных вод в притоках Пензенского водохранилища на реке Сура.</t>
  </si>
  <si>
    <t>Работы ФГБУ «ЦЛАТИ по ПФО» выполнены в полном объеме, сложилась экономия средств. ФГБУ «ЦЛАТИ по ПФО» выполнило  оценку влияния на окружающую среду свалок в селе Лопатино, Русский Камешкир и п.г.т. Колышлей Пензенской области</t>
  </si>
  <si>
    <t>В результате проведения конкурсных процедур сложилась экономия средств в объеме 2891,0 тыс. рублей. В рамках регионального проекта «Чистая страна» национального проекта «Экология», ликвидированы несанкционированные свалки в г. Сердобск и г. Белинский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</si>
</sst>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₽_-;\-* #,##0.00\ _₽_-;_-* \-??\ _₽_-;_-@_-"/>
    <numFmt numFmtId="165" formatCode="#,##0.0"/>
    <numFmt numFmtId="166" formatCode="0.000"/>
  </numFmts>
  <fonts count="14" x14ac:knownFonts="1">
    <font>
      <sz val="10"/>
      <name val="Arial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9" fontId="10" fillId="0" borderId="0" applyBorder="0" applyAlignment="0" applyProtection="0"/>
    <xf numFmtId="164" fontId="10" fillId="0" borderId="0" applyBorder="0" applyAlignment="0" applyProtection="0"/>
  </cellStyleXfs>
  <cellXfs count="66">
    <xf numFmtId="0" fontId="0" fillId="0" borderId="0" xfId="0"/>
    <xf numFmtId="0" fontId="1" fillId="0" borderId="0" xfId="0" applyFont="1" applyFill="1"/>
    <xf numFmtId="0" fontId="6" fillId="0" borderId="0" xfId="0" applyFont="1" applyFill="1"/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0" fillId="0" borderId="2" xfId="0" applyFill="1" applyBorder="1"/>
    <xf numFmtId="0" fontId="0" fillId="0" borderId="0" xfId="0" applyFill="1"/>
    <xf numFmtId="49" fontId="7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/>
    <xf numFmtId="165" fontId="9" fillId="0" borderId="0" xfId="0" applyNumberFormat="1" applyFont="1" applyFill="1"/>
    <xf numFmtId="0" fontId="3" fillId="0" borderId="0" xfId="0" applyFont="1" applyFill="1"/>
    <xf numFmtId="0" fontId="3" fillId="0" borderId="0" xfId="0" applyFont="1" applyFill="1" applyAlignment="1">
      <alignment horizontal="justify" vertical="top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center"/>
    </xf>
    <xf numFmtId="165" fontId="3" fillId="0" borderId="0" xfId="0" applyNumberFormat="1" applyFont="1" applyFill="1"/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justify" vertical="center" wrapText="1"/>
    </xf>
    <xf numFmtId="165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" fontId="11" fillId="0" borderId="2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justify" vertical="center" wrapText="1"/>
    </xf>
    <xf numFmtId="0" fontId="13" fillId="0" borderId="4" xfId="0" applyFont="1" applyFill="1" applyBorder="1" applyAlignment="1">
      <alignment horizontal="center" vertical="center" wrapText="1"/>
    </xf>
    <xf numFmtId="165" fontId="12" fillId="0" borderId="4" xfId="0" applyNumberFormat="1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165" fontId="12" fillId="0" borderId="4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justify" vertical="center" wrapText="1"/>
    </xf>
    <xf numFmtId="165" fontId="11" fillId="0" borderId="5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justify" vertical="center" wrapText="1"/>
    </xf>
    <xf numFmtId="165" fontId="3" fillId="0" borderId="5" xfId="0" applyNumberFormat="1" applyFont="1" applyFill="1" applyBorder="1" applyAlignment="1">
      <alignment horizontal="center" vertical="center" wrapText="1"/>
    </xf>
    <xf numFmtId="166" fontId="3" fillId="0" borderId="5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1" fontId="3" fillId="0" borderId="5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vertical="center"/>
    </xf>
    <xf numFmtId="165" fontId="11" fillId="0" borderId="2" xfId="0" applyNumberFormat="1" applyFont="1" applyFill="1" applyBorder="1" applyAlignment="1">
      <alignment horizontal="center" vertical="center"/>
    </xf>
    <xf numFmtId="165" fontId="12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" fontId="0" fillId="0" borderId="0" xfId="0" applyNumberFormat="1"/>
    <xf numFmtId="4" fontId="3" fillId="0" borderId="0" xfId="0" applyNumberFormat="1" applyFont="1" applyFill="1"/>
    <xf numFmtId="165" fontId="3" fillId="0" borderId="0" xfId="0" applyNumberFormat="1" applyFont="1" applyFill="1" applyAlignment="1">
      <alignment horizontal="center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top" wrapText="1"/>
    </xf>
    <xf numFmtId="2" fontId="3" fillId="0" borderId="5" xfId="0" applyNumberFormat="1" applyFont="1" applyFill="1" applyBorder="1" applyAlignment="1">
      <alignment horizontal="center" vertical="center"/>
    </xf>
    <xf numFmtId="1" fontId="3" fillId="0" borderId="5" xfId="0" applyNumberFormat="1" applyFont="1" applyFill="1" applyBorder="1" applyAlignment="1">
      <alignment horizontal="center" vertical="center"/>
    </xf>
    <xf numFmtId="166" fontId="3" fillId="0" borderId="5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 wrapText="1"/>
    </xf>
    <xf numFmtId="165" fontId="11" fillId="0" borderId="1" xfId="0" applyNumberFormat="1" applyFont="1" applyFill="1" applyBorder="1" applyAlignment="1">
      <alignment horizontal="center" vertical="center" wrapText="1"/>
    </xf>
    <xf numFmtId="165" fontId="11" fillId="0" borderId="1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</cellXfs>
  <cellStyles count="5">
    <cellStyle name="Обычный" xfId="0" builtinId="0"/>
    <cellStyle name="Обычный 2" xfId="1"/>
    <cellStyle name="Обычный 3" xfId="2"/>
    <cellStyle name="Процентный 2" xf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6"/>
  <sheetViews>
    <sheetView tabSelected="1" topLeftCell="A48" zoomScaleNormal="100" zoomScalePageLayoutView="55" workbookViewId="0">
      <selection activeCell="C104" sqref="C104:S104"/>
    </sheetView>
  </sheetViews>
  <sheetFormatPr defaultColWidth="9.140625" defaultRowHeight="12.75" x14ac:dyDescent="0.2"/>
  <cols>
    <col min="1" max="1" width="19.28515625" style="11" customWidth="1"/>
    <col min="2" max="2" width="48.5703125" style="12" customWidth="1"/>
    <col min="3" max="3" width="24.5703125" style="11" customWidth="1"/>
    <col min="4" max="4" width="20" style="11" customWidth="1"/>
    <col min="5" max="5" width="15" style="11" customWidth="1"/>
    <col min="6" max="6" width="13.42578125" style="11" customWidth="1"/>
    <col min="7" max="7" width="14.28515625" style="11" customWidth="1"/>
    <col min="8" max="8" width="14.85546875" style="11" customWidth="1"/>
    <col min="9" max="9" width="13.85546875" style="11" customWidth="1"/>
    <col min="10" max="10" width="13.28515625" style="11" customWidth="1"/>
    <col min="11" max="11" width="13.42578125" style="14" customWidth="1"/>
    <col min="12" max="12" width="13.5703125" style="14" customWidth="1"/>
    <col min="13" max="13" width="14.28515625" style="14" customWidth="1"/>
    <col min="14" max="14" width="14" style="14" customWidth="1"/>
    <col min="15" max="15" width="32.140625" style="11" customWidth="1"/>
    <col min="16" max="16" width="16.5703125" style="11" customWidth="1"/>
    <col min="17" max="17" width="17.28515625" style="11" customWidth="1"/>
    <col min="18" max="18" width="24.85546875" style="11" customWidth="1"/>
    <col min="19" max="19" width="22.140625" style="11" customWidth="1"/>
    <col min="20" max="20" width="9.140625" style="7" hidden="1"/>
    <col min="21" max="16384" width="9.140625" style="7"/>
  </cols>
  <sheetData>
    <row r="1" spans="1:20" s="1" customFormat="1" ht="16.5" x14ac:dyDescent="0.2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</row>
    <row r="2" spans="1:20" s="1" customFormat="1" ht="22.5" customHeight="1" x14ac:dyDescent="0.2">
      <c r="A2" s="51" t="s">
        <v>183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spans="1:20" s="2" customFormat="1" ht="18.75" x14ac:dyDescent="0.3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</row>
    <row r="4" spans="1:20" s="4" customFormat="1" ht="45.75" customHeight="1" x14ac:dyDescent="0.2">
      <c r="A4" s="54" t="s">
        <v>1</v>
      </c>
      <c r="B4" s="54" t="s">
        <v>2</v>
      </c>
      <c r="C4" s="54" t="s">
        <v>3</v>
      </c>
      <c r="D4" s="54" t="s">
        <v>4</v>
      </c>
      <c r="E4" s="54"/>
      <c r="F4" s="54"/>
      <c r="G4" s="54"/>
      <c r="H4" s="54"/>
      <c r="I4" s="54"/>
      <c r="J4" s="54"/>
      <c r="K4" s="54"/>
      <c r="L4" s="54"/>
      <c r="M4" s="54"/>
      <c r="N4" s="54"/>
      <c r="O4" s="54" t="s">
        <v>5</v>
      </c>
      <c r="P4" s="54"/>
      <c r="Q4" s="54"/>
      <c r="R4" s="54" t="s">
        <v>6</v>
      </c>
      <c r="S4" s="54" t="s">
        <v>7</v>
      </c>
      <c r="T4" s="3"/>
    </row>
    <row r="5" spans="1:20" s="4" customFormat="1" ht="27.75" customHeight="1" x14ac:dyDescent="0.2">
      <c r="A5" s="54"/>
      <c r="B5" s="54"/>
      <c r="C5" s="54"/>
      <c r="D5" s="54" t="s">
        <v>8</v>
      </c>
      <c r="E5" s="54"/>
      <c r="F5" s="54"/>
      <c r="G5" s="54" t="s">
        <v>9</v>
      </c>
      <c r="H5" s="54"/>
      <c r="I5" s="54"/>
      <c r="J5" s="54"/>
      <c r="K5" s="54"/>
      <c r="L5" s="54"/>
      <c r="M5" s="54"/>
      <c r="N5" s="54"/>
      <c r="O5" s="54" t="s">
        <v>10</v>
      </c>
      <c r="P5" s="54" t="s">
        <v>11</v>
      </c>
      <c r="Q5" s="54" t="s">
        <v>12</v>
      </c>
      <c r="R5" s="54"/>
      <c r="S5" s="54"/>
      <c r="T5" s="3"/>
    </row>
    <row r="6" spans="1:20" s="4" customFormat="1" ht="56.25" customHeight="1" x14ac:dyDescent="0.2">
      <c r="A6" s="54"/>
      <c r="B6" s="54"/>
      <c r="C6" s="54"/>
      <c r="D6" s="54"/>
      <c r="E6" s="54"/>
      <c r="F6" s="54"/>
      <c r="G6" s="54" t="s">
        <v>13</v>
      </c>
      <c r="H6" s="54"/>
      <c r="I6" s="54" t="s">
        <v>14</v>
      </c>
      <c r="J6" s="54"/>
      <c r="K6" s="54" t="s">
        <v>15</v>
      </c>
      <c r="L6" s="54"/>
      <c r="M6" s="54" t="s">
        <v>16</v>
      </c>
      <c r="N6" s="54"/>
      <c r="O6" s="54"/>
      <c r="P6" s="54"/>
      <c r="Q6" s="54"/>
      <c r="R6" s="54"/>
      <c r="S6" s="54"/>
      <c r="T6" s="3"/>
    </row>
    <row r="7" spans="1:20" s="4" customFormat="1" ht="123" customHeight="1" x14ac:dyDescent="0.2">
      <c r="A7" s="54"/>
      <c r="B7" s="54"/>
      <c r="C7" s="54"/>
      <c r="D7" s="40" t="s">
        <v>17</v>
      </c>
      <c r="E7" s="40" t="s">
        <v>18</v>
      </c>
      <c r="F7" s="40" t="s">
        <v>19</v>
      </c>
      <c r="G7" s="40" t="s">
        <v>17</v>
      </c>
      <c r="H7" s="40" t="s">
        <v>18</v>
      </c>
      <c r="I7" s="40" t="s">
        <v>17</v>
      </c>
      <c r="J7" s="40" t="s">
        <v>18</v>
      </c>
      <c r="K7" s="40" t="s">
        <v>17</v>
      </c>
      <c r="L7" s="40" t="s">
        <v>18</v>
      </c>
      <c r="M7" s="40" t="s">
        <v>17</v>
      </c>
      <c r="N7" s="40" t="s">
        <v>18</v>
      </c>
      <c r="O7" s="54"/>
      <c r="P7" s="54"/>
      <c r="Q7" s="54"/>
      <c r="R7" s="54"/>
      <c r="S7" s="54"/>
      <c r="T7" s="3"/>
    </row>
    <row r="8" spans="1:20" s="4" customFormat="1" ht="15.75" x14ac:dyDescent="0.2">
      <c r="A8" s="5">
        <v>1</v>
      </c>
      <c r="B8" s="5">
        <v>2</v>
      </c>
      <c r="C8" s="5">
        <v>3</v>
      </c>
      <c r="D8" s="5">
        <v>4</v>
      </c>
      <c r="E8" s="5">
        <v>5</v>
      </c>
      <c r="F8" s="5">
        <v>6</v>
      </c>
      <c r="G8" s="5">
        <v>7</v>
      </c>
      <c r="H8" s="5">
        <v>8</v>
      </c>
      <c r="I8" s="5">
        <v>9</v>
      </c>
      <c r="J8" s="5">
        <v>10</v>
      </c>
      <c r="K8" s="5">
        <v>11</v>
      </c>
      <c r="L8" s="5">
        <v>12</v>
      </c>
      <c r="M8" s="5">
        <v>13</v>
      </c>
      <c r="N8" s="5">
        <v>14</v>
      </c>
      <c r="O8" s="5">
        <v>15</v>
      </c>
      <c r="P8" s="5">
        <v>16</v>
      </c>
      <c r="Q8" s="5">
        <v>17</v>
      </c>
      <c r="R8" s="5">
        <v>18</v>
      </c>
      <c r="S8" s="5">
        <v>19</v>
      </c>
      <c r="T8" s="3"/>
    </row>
    <row r="9" spans="1:20" x14ac:dyDescent="0.2">
      <c r="A9" s="55" t="s">
        <v>20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</row>
    <row r="10" spans="1:20" ht="25.5" x14ac:dyDescent="0.2">
      <c r="A10" s="16">
        <v>1</v>
      </c>
      <c r="B10" s="17" t="s">
        <v>141</v>
      </c>
      <c r="C10" s="18" t="s">
        <v>22</v>
      </c>
      <c r="D10" s="18" t="s">
        <v>22</v>
      </c>
      <c r="E10" s="18" t="s">
        <v>22</v>
      </c>
      <c r="F10" s="18" t="s">
        <v>22</v>
      </c>
      <c r="G10" s="18" t="s">
        <v>22</v>
      </c>
      <c r="H10" s="18" t="s">
        <v>22</v>
      </c>
      <c r="I10" s="18" t="s">
        <v>22</v>
      </c>
      <c r="J10" s="18" t="s">
        <v>22</v>
      </c>
      <c r="K10" s="18" t="s">
        <v>22</v>
      </c>
      <c r="L10" s="18" t="s">
        <v>22</v>
      </c>
      <c r="M10" s="18" t="s">
        <v>22</v>
      </c>
      <c r="N10" s="18" t="s">
        <v>22</v>
      </c>
      <c r="O10" s="19" t="s">
        <v>22</v>
      </c>
      <c r="P10" s="19" t="s">
        <v>22</v>
      </c>
      <c r="Q10" s="19" t="s">
        <v>22</v>
      </c>
      <c r="R10" s="19" t="s">
        <v>22</v>
      </c>
      <c r="S10" s="19" t="s">
        <v>22</v>
      </c>
    </row>
    <row r="11" spans="1:20" ht="38.25" x14ac:dyDescent="0.2">
      <c r="A11" s="20" t="s">
        <v>21</v>
      </c>
      <c r="B11" s="17" t="s">
        <v>148</v>
      </c>
      <c r="C11" s="18" t="s">
        <v>22</v>
      </c>
      <c r="D11" s="18">
        <f>G11+I11</f>
        <v>74913.5</v>
      </c>
      <c r="E11" s="18">
        <f>H11+J11</f>
        <v>74913.5</v>
      </c>
      <c r="F11" s="18">
        <f>E11*100/D11</f>
        <v>100</v>
      </c>
      <c r="G11" s="18">
        <f>G14+G16+G18+G12</f>
        <v>55691.700000000004</v>
      </c>
      <c r="H11" s="18">
        <f>H14+H16+H18+H12</f>
        <v>55691.700000000004</v>
      </c>
      <c r="I11" s="18">
        <f>I14+I16+I18+I12</f>
        <v>19221.8</v>
      </c>
      <c r="J11" s="18">
        <f>J14+J16+J18+J12</f>
        <v>19221.8</v>
      </c>
      <c r="K11" s="18">
        <f t="shared" ref="K11:N11" si="0">K14+K16+K18+K12</f>
        <v>0</v>
      </c>
      <c r="L11" s="18">
        <f t="shared" si="0"/>
        <v>0</v>
      </c>
      <c r="M11" s="18">
        <f t="shared" si="0"/>
        <v>0</v>
      </c>
      <c r="N11" s="18">
        <f t="shared" si="0"/>
        <v>0</v>
      </c>
      <c r="O11" s="19" t="s">
        <v>22</v>
      </c>
      <c r="P11" s="19" t="s">
        <v>22</v>
      </c>
      <c r="Q11" s="19" t="s">
        <v>22</v>
      </c>
      <c r="R11" s="19" t="s">
        <v>22</v>
      </c>
      <c r="S11" s="19" t="s">
        <v>22</v>
      </c>
    </row>
    <row r="12" spans="1:20" ht="49.5" customHeight="1" x14ac:dyDescent="0.2">
      <c r="A12" s="31" t="s">
        <v>111</v>
      </c>
      <c r="B12" s="32" t="s">
        <v>110</v>
      </c>
      <c r="C12" s="33" t="s">
        <v>25</v>
      </c>
      <c r="D12" s="33">
        <f>G12+I12</f>
        <v>7903.7</v>
      </c>
      <c r="E12" s="33">
        <f>H12+J12</f>
        <v>7903.7</v>
      </c>
      <c r="F12" s="33">
        <f>E12*100/D12</f>
        <v>100</v>
      </c>
      <c r="G12" s="33">
        <v>7271.4</v>
      </c>
      <c r="H12" s="33">
        <v>7271.4</v>
      </c>
      <c r="I12" s="33">
        <v>632.29999999999995</v>
      </c>
      <c r="J12" s="33">
        <v>632.29999999999995</v>
      </c>
      <c r="K12" s="33">
        <v>0</v>
      </c>
      <c r="L12" s="33">
        <v>0</v>
      </c>
      <c r="M12" s="33">
        <v>0</v>
      </c>
      <c r="N12" s="33">
        <v>0</v>
      </c>
      <c r="O12" s="31" t="s">
        <v>144</v>
      </c>
      <c r="P12" s="34" t="s">
        <v>184</v>
      </c>
      <c r="Q12" s="34" t="s">
        <v>166</v>
      </c>
      <c r="R12" s="31" t="s">
        <v>142</v>
      </c>
      <c r="S12" s="35" t="s">
        <v>22</v>
      </c>
    </row>
    <row r="13" spans="1:20" ht="76.5" x14ac:dyDescent="0.2">
      <c r="A13" s="36"/>
      <c r="B13" s="32" t="s">
        <v>27</v>
      </c>
      <c r="C13" s="57">
        <v>3</v>
      </c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9"/>
    </row>
    <row r="14" spans="1:20" ht="51" x14ac:dyDescent="0.2">
      <c r="A14" s="31" t="s">
        <v>23</v>
      </c>
      <c r="B14" s="32" t="s">
        <v>24</v>
      </c>
      <c r="C14" s="33" t="s">
        <v>25</v>
      </c>
      <c r="D14" s="33">
        <f>G14+I14</f>
        <v>17991.900000000001</v>
      </c>
      <c r="E14" s="33">
        <f>H14+J14</f>
        <v>17991.900000000001</v>
      </c>
      <c r="F14" s="33">
        <f>E14*100/D14</f>
        <v>100</v>
      </c>
      <c r="G14" s="33">
        <v>13111.2</v>
      </c>
      <c r="H14" s="33">
        <v>13111.2</v>
      </c>
      <c r="I14" s="33">
        <v>4880.7</v>
      </c>
      <c r="J14" s="33">
        <v>4880.7</v>
      </c>
      <c r="K14" s="33">
        <v>0</v>
      </c>
      <c r="L14" s="33">
        <v>0</v>
      </c>
      <c r="M14" s="33">
        <v>0</v>
      </c>
      <c r="N14" s="33">
        <v>0</v>
      </c>
      <c r="O14" s="31" t="s">
        <v>145</v>
      </c>
      <c r="P14" s="34" t="s">
        <v>185</v>
      </c>
      <c r="Q14" s="34" t="s">
        <v>185</v>
      </c>
      <c r="R14" s="31" t="s">
        <v>26</v>
      </c>
      <c r="S14" s="35" t="s">
        <v>22</v>
      </c>
    </row>
    <row r="15" spans="1:20" ht="76.5" x14ac:dyDescent="0.2">
      <c r="A15" s="36"/>
      <c r="B15" s="32" t="s">
        <v>27</v>
      </c>
      <c r="C15" s="57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9"/>
    </row>
    <row r="16" spans="1:20" ht="51" x14ac:dyDescent="0.2">
      <c r="A16" s="31" t="s">
        <v>28</v>
      </c>
      <c r="B16" s="32" t="s">
        <v>29</v>
      </c>
      <c r="C16" s="33" t="s">
        <v>25</v>
      </c>
      <c r="D16" s="33">
        <f>G16+I16</f>
        <v>34026.800000000003</v>
      </c>
      <c r="E16" s="33">
        <f>H16+J16</f>
        <v>34026.800000000003</v>
      </c>
      <c r="F16" s="33">
        <f>E16*100/D16</f>
        <v>100</v>
      </c>
      <c r="G16" s="33">
        <v>24208.9</v>
      </c>
      <c r="H16" s="33">
        <v>24208.9</v>
      </c>
      <c r="I16" s="33">
        <v>9817.9</v>
      </c>
      <c r="J16" s="33">
        <v>9817.9</v>
      </c>
      <c r="K16" s="33">
        <v>0</v>
      </c>
      <c r="L16" s="33">
        <v>0</v>
      </c>
      <c r="M16" s="33">
        <v>0</v>
      </c>
      <c r="N16" s="33">
        <v>0</v>
      </c>
      <c r="O16" s="31" t="s">
        <v>146</v>
      </c>
      <c r="P16" s="34" t="s">
        <v>186</v>
      </c>
      <c r="Q16" s="34" t="s">
        <v>186</v>
      </c>
      <c r="R16" s="31" t="s">
        <v>26</v>
      </c>
      <c r="S16" s="35" t="s">
        <v>22</v>
      </c>
    </row>
    <row r="17" spans="1:19" ht="76.5" x14ac:dyDescent="0.2">
      <c r="A17" s="36"/>
      <c r="B17" s="32" t="s">
        <v>27</v>
      </c>
      <c r="C17" s="57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9"/>
    </row>
    <row r="18" spans="1:19" ht="51" x14ac:dyDescent="0.2">
      <c r="A18" s="31" t="s">
        <v>30</v>
      </c>
      <c r="B18" s="32" t="s">
        <v>31</v>
      </c>
      <c r="C18" s="33" t="s">
        <v>25</v>
      </c>
      <c r="D18" s="33">
        <f>G18+I18</f>
        <v>14991.1</v>
      </c>
      <c r="E18" s="33">
        <f>H18+J18</f>
        <v>14991.1</v>
      </c>
      <c r="F18" s="33">
        <f>E18*100/D18</f>
        <v>100</v>
      </c>
      <c r="G18" s="33">
        <v>11100.2</v>
      </c>
      <c r="H18" s="33">
        <v>11100.2</v>
      </c>
      <c r="I18" s="33">
        <v>3890.9</v>
      </c>
      <c r="J18" s="33">
        <v>3890.9</v>
      </c>
      <c r="K18" s="33">
        <v>0</v>
      </c>
      <c r="L18" s="33">
        <v>0</v>
      </c>
      <c r="M18" s="33">
        <v>0</v>
      </c>
      <c r="N18" s="33">
        <v>0</v>
      </c>
      <c r="O18" s="31" t="s">
        <v>147</v>
      </c>
      <c r="P18" s="34" t="s">
        <v>185</v>
      </c>
      <c r="Q18" s="34" t="s">
        <v>185</v>
      </c>
      <c r="R18" s="31" t="s">
        <v>26</v>
      </c>
      <c r="S18" s="35" t="s">
        <v>22</v>
      </c>
    </row>
    <row r="19" spans="1:19" ht="76.5" x14ac:dyDescent="0.2">
      <c r="A19" s="36"/>
      <c r="B19" s="32" t="s">
        <v>27</v>
      </c>
      <c r="C19" s="57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9"/>
    </row>
    <row r="20" spans="1:19" ht="38.25" x14ac:dyDescent="0.2">
      <c r="A20" s="27" t="s">
        <v>112</v>
      </c>
      <c r="B20" s="28" t="s">
        <v>149</v>
      </c>
      <c r="C20" s="29" t="s">
        <v>22</v>
      </c>
      <c r="D20" s="29">
        <f>D21+D23</f>
        <v>5000</v>
      </c>
      <c r="E20" s="29">
        <f t="shared" ref="E20:N20" si="1">E21+E23</f>
        <v>3471.9</v>
      </c>
      <c r="F20" s="29">
        <f t="shared" si="1"/>
        <v>69.438000000000002</v>
      </c>
      <c r="G20" s="29">
        <f t="shared" si="1"/>
        <v>0</v>
      </c>
      <c r="H20" s="29">
        <f t="shared" si="1"/>
        <v>0</v>
      </c>
      <c r="I20" s="29">
        <f t="shared" si="1"/>
        <v>5000</v>
      </c>
      <c r="J20" s="29">
        <f t="shared" si="1"/>
        <v>3471.9</v>
      </c>
      <c r="K20" s="29">
        <f t="shared" si="1"/>
        <v>0</v>
      </c>
      <c r="L20" s="29">
        <f t="shared" si="1"/>
        <v>0</v>
      </c>
      <c r="M20" s="29">
        <f t="shared" si="1"/>
        <v>0</v>
      </c>
      <c r="N20" s="29">
        <f t="shared" si="1"/>
        <v>0</v>
      </c>
      <c r="O20" s="30" t="s">
        <v>22</v>
      </c>
      <c r="P20" s="30" t="s">
        <v>22</v>
      </c>
      <c r="Q20" s="30" t="s">
        <v>22</v>
      </c>
      <c r="R20" s="30" t="s">
        <v>22</v>
      </c>
      <c r="S20" s="30" t="s">
        <v>22</v>
      </c>
    </row>
    <row r="21" spans="1:19" ht="51" x14ac:dyDescent="0.2">
      <c r="A21" s="31" t="s">
        <v>113</v>
      </c>
      <c r="B21" s="32" t="s">
        <v>204</v>
      </c>
      <c r="C21" s="33" t="s">
        <v>38</v>
      </c>
      <c r="D21" s="33">
        <f>G21+I21</f>
        <v>5000</v>
      </c>
      <c r="E21" s="33">
        <f>H21+J21</f>
        <v>3471.9</v>
      </c>
      <c r="F21" s="33">
        <f>E21*100/D21</f>
        <v>69.438000000000002</v>
      </c>
      <c r="G21" s="33">
        <v>0</v>
      </c>
      <c r="H21" s="33">
        <v>0</v>
      </c>
      <c r="I21" s="33">
        <v>5000</v>
      </c>
      <c r="J21" s="33">
        <v>3471.9</v>
      </c>
      <c r="K21" s="33">
        <v>0</v>
      </c>
      <c r="L21" s="33">
        <v>0</v>
      </c>
      <c r="M21" s="33">
        <v>0</v>
      </c>
      <c r="N21" s="33">
        <v>0</v>
      </c>
      <c r="O21" s="31" t="s">
        <v>187</v>
      </c>
      <c r="P21" s="44">
        <v>13</v>
      </c>
      <c r="Q21" s="44">
        <v>13</v>
      </c>
      <c r="R21" s="31" t="s">
        <v>189</v>
      </c>
      <c r="S21" s="35" t="s">
        <v>22</v>
      </c>
    </row>
    <row r="22" spans="1:19" ht="76.5" x14ac:dyDescent="0.2">
      <c r="A22" s="36"/>
      <c r="B22" s="32" t="s">
        <v>27</v>
      </c>
      <c r="C22" s="63" t="s">
        <v>214</v>
      </c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5"/>
    </row>
    <row r="23" spans="1:19" ht="51" x14ac:dyDescent="0.2">
      <c r="A23" s="31" t="s">
        <v>114</v>
      </c>
      <c r="B23" s="32" t="s">
        <v>115</v>
      </c>
      <c r="C23" s="33" t="s">
        <v>38</v>
      </c>
      <c r="D23" s="33">
        <f>G23+I23</f>
        <v>0</v>
      </c>
      <c r="E23" s="33">
        <f>H23+J23</f>
        <v>0</v>
      </c>
      <c r="F23" s="33">
        <v>0</v>
      </c>
      <c r="G23" s="33">
        <v>0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3">
        <v>0</v>
      </c>
      <c r="N23" s="33">
        <v>0</v>
      </c>
      <c r="O23" s="31" t="s">
        <v>205</v>
      </c>
      <c r="P23" s="44">
        <v>3</v>
      </c>
      <c r="Q23" s="44">
        <v>3</v>
      </c>
      <c r="R23" s="31" t="s">
        <v>157</v>
      </c>
      <c r="S23" s="35" t="s">
        <v>22</v>
      </c>
    </row>
    <row r="24" spans="1:19" ht="76.5" x14ac:dyDescent="0.2">
      <c r="A24" s="36"/>
      <c r="B24" s="32" t="s">
        <v>27</v>
      </c>
      <c r="C24" s="57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9"/>
    </row>
    <row r="25" spans="1:19" x14ac:dyDescent="0.2">
      <c r="A25" s="21"/>
      <c r="B25" s="22" t="s">
        <v>32</v>
      </c>
      <c r="C25" s="23" t="s">
        <v>22</v>
      </c>
      <c r="D25" s="24">
        <f>D11+D20</f>
        <v>79913.5</v>
      </c>
      <c r="E25" s="24">
        <f>E11+E20</f>
        <v>78385.399999999994</v>
      </c>
      <c r="F25" s="24">
        <f>E25*100/D25</f>
        <v>98.087807441796429</v>
      </c>
      <c r="G25" s="24">
        <f t="shared" ref="G25:N25" si="2">G11+G20</f>
        <v>55691.700000000004</v>
      </c>
      <c r="H25" s="24">
        <f t="shared" si="2"/>
        <v>55691.700000000004</v>
      </c>
      <c r="I25" s="24">
        <f>I11+I20</f>
        <v>24221.8</v>
      </c>
      <c r="J25" s="24">
        <f t="shared" si="2"/>
        <v>22693.7</v>
      </c>
      <c r="K25" s="24">
        <f t="shared" si="2"/>
        <v>0</v>
      </c>
      <c r="L25" s="24">
        <f t="shared" si="2"/>
        <v>0</v>
      </c>
      <c r="M25" s="24">
        <f t="shared" si="2"/>
        <v>0</v>
      </c>
      <c r="N25" s="24">
        <f t="shared" si="2"/>
        <v>0</v>
      </c>
      <c r="O25" s="25" t="s">
        <v>22</v>
      </c>
      <c r="P25" s="25" t="s">
        <v>22</v>
      </c>
      <c r="Q25" s="25" t="s">
        <v>22</v>
      </c>
      <c r="R25" s="25" t="s">
        <v>22</v>
      </c>
      <c r="S25" s="26" t="s">
        <v>22</v>
      </c>
    </row>
    <row r="26" spans="1:19" ht="25.5" x14ac:dyDescent="0.2">
      <c r="A26" s="16">
        <v>2</v>
      </c>
      <c r="B26" s="17" t="s">
        <v>33</v>
      </c>
      <c r="C26" s="18" t="s">
        <v>22</v>
      </c>
      <c r="D26" s="18" t="s">
        <v>22</v>
      </c>
      <c r="E26" s="18" t="s">
        <v>22</v>
      </c>
      <c r="F26" s="18" t="s">
        <v>22</v>
      </c>
      <c r="G26" s="18" t="s">
        <v>22</v>
      </c>
      <c r="H26" s="18" t="s">
        <v>22</v>
      </c>
      <c r="I26" s="18" t="s">
        <v>22</v>
      </c>
      <c r="J26" s="18" t="s">
        <v>22</v>
      </c>
      <c r="K26" s="18" t="s">
        <v>22</v>
      </c>
      <c r="L26" s="18" t="s">
        <v>22</v>
      </c>
      <c r="M26" s="18" t="s">
        <v>22</v>
      </c>
      <c r="N26" s="18" t="s">
        <v>22</v>
      </c>
      <c r="O26" s="19" t="s">
        <v>22</v>
      </c>
      <c r="P26" s="19" t="s">
        <v>22</v>
      </c>
      <c r="Q26" s="19" t="s">
        <v>22</v>
      </c>
      <c r="R26" s="19" t="s">
        <v>22</v>
      </c>
      <c r="S26" s="19" t="s">
        <v>22</v>
      </c>
    </row>
    <row r="27" spans="1:19" ht="38.25" x14ac:dyDescent="0.2">
      <c r="A27" s="20" t="s">
        <v>34</v>
      </c>
      <c r="B27" s="17" t="s">
        <v>35</v>
      </c>
      <c r="C27" s="18" t="s">
        <v>22</v>
      </c>
      <c r="D27" s="18">
        <f t="shared" ref="D27:N27" si="3">D28</f>
        <v>355</v>
      </c>
      <c r="E27" s="18">
        <f t="shared" si="3"/>
        <v>355</v>
      </c>
      <c r="F27" s="18">
        <f t="shared" si="3"/>
        <v>100</v>
      </c>
      <c r="G27" s="18">
        <f t="shared" si="3"/>
        <v>0</v>
      </c>
      <c r="H27" s="18">
        <f t="shared" si="3"/>
        <v>0</v>
      </c>
      <c r="I27" s="18">
        <f t="shared" si="3"/>
        <v>355</v>
      </c>
      <c r="J27" s="18">
        <f t="shared" si="3"/>
        <v>355</v>
      </c>
      <c r="K27" s="18">
        <f t="shared" si="3"/>
        <v>0</v>
      </c>
      <c r="L27" s="18">
        <f t="shared" si="3"/>
        <v>0</v>
      </c>
      <c r="M27" s="18">
        <f t="shared" si="3"/>
        <v>0</v>
      </c>
      <c r="N27" s="18">
        <f t="shared" si="3"/>
        <v>0</v>
      </c>
      <c r="O27" s="19" t="s">
        <v>22</v>
      </c>
      <c r="P27" s="19" t="s">
        <v>22</v>
      </c>
      <c r="Q27" s="19" t="s">
        <v>22</v>
      </c>
      <c r="R27" s="19" t="s">
        <v>22</v>
      </c>
      <c r="S27" s="19" t="s">
        <v>22</v>
      </c>
    </row>
    <row r="28" spans="1:19" ht="103.5" customHeight="1" x14ac:dyDescent="0.2">
      <c r="A28" s="31" t="s">
        <v>36</v>
      </c>
      <c r="B28" s="32" t="s">
        <v>37</v>
      </c>
      <c r="C28" s="33" t="s">
        <v>38</v>
      </c>
      <c r="D28" s="33">
        <f>I28</f>
        <v>355</v>
      </c>
      <c r="E28" s="33">
        <f>J28</f>
        <v>355</v>
      </c>
      <c r="F28" s="33">
        <f>E28*100/D28</f>
        <v>100</v>
      </c>
      <c r="G28" s="33">
        <v>0</v>
      </c>
      <c r="H28" s="33">
        <v>0</v>
      </c>
      <c r="I28" s="33">
        <v>355</v>
      </c>
      <c r="J28" s="33">
        <v>355</v>
      </c>
      <c r="K28" s="33">
        <v>0</v>
      </c>
      <c r="L28" s="33">
        <v>0</v>
      </c>
      <c r="M28" s="33">
        <v>0</v>
      </c>
      <c r="N28" s="33">
        <v>0</v>
      </c>
      <c r="O28" s="31" t="s">
        <v>116</v>
      </c>
      <c r="P28" s="44">
        <v>7</v>
      </c>
      <c r="Q28" s="44">
        <v>7</v>
      </c>
      <c r="R28" s="45" t="s">
        <v>190</v>
      </c>
      <c r="S28" s="35" t="s">
        <v>22</v>
      </c>
    </row>
    <row r="29" spans="1:19" ht="76.5" x14ac:dyDescent="0.2">
      <c r="A29" s="36"/>
      <c r="B29" s="32" t="s">
        <v>27</v>
      </c>
      <c r="C29" s="57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9"/>
    </row>
    <row r="30" spans="1:19" ht="25.5" x14ac:dyDescent="0.2">
      <c r="A30" s="27" t="s">
        <v>39</v>
      </c>
      <c r="B30" s="28" t="s">
        <v>40</v>
      </c>
      <c r="C30" s="29" t="s">
        <v>22</v>
      </c>
      <c r="D30" s="29">
        <f>D31</f>
        <v>85.9</v>
      </c>
      <c r="E30" s="29">
        <f>E31</f>
        <v>75.599999999999994</v>
      </c>
      <c r="F30" s="29">
        <f>E30*100/D30</f>
        <v>88.009313154831176</v>
      </c>
      <c r="G30" s="29">
        <f t="shared" ref="G30:N30" si="4">G31</f>
        <v>0</v>
      </c>
      <c r="H30" s="29">
        <f t="shared" si="4"/>
        <v>0</v>
      </c>
      <c r="I30" s="29">
        <f t="shared" si="4"/>
        <v>85.9</v>
      </c>
      <c r="J30" s="29">
        <f t="shared" si="4"/>
        <v>75.599999999999994</v>
      </c>
      <c r="K30" s="29">
        <f t="shared" si="4"/>
        <v>0</v>
      </c>
      <c r="L30" s="29">
        <f t="shared" si="4"/>
        <v>0</v>
      </c>
      <c r="M30" s="29">
        <f t="shared" si="4"/>
        <v>0</v>
      </c>
      <c r="N30" s="29">
        <f t="shared" si="4"/>
        <v>0</v>
      </c>
      <c r="O30" s="30" t="s">
        <v>22</v>
      </c>
      <c r="P30" s="30" t="s">
        <v>22</v>
      </c>
      <c r="Q30" s="30" t="s">
        <v>22</v>
      </c>
      <c r="R30" s="30" t="s">
        <v>22</v>
      </c>
      <c r="S30" s="30" t="s">
        <v>22</v>
      </c>
    </row>
    <row r="31" spans="1:19" ht="63.75" x14ac:dyDescent="0.2">
      <c r="A31" s="31" t="s">
        <v>41</v>
      </c>
      <c r="B31" s="32" t="s">
        <v>42</v>
      </c>
      <c r="C31" s="33" t="s">
        <v>38</v>
      </c>
      <c r="D31" s="33">
        <f>G31+I31</f>
        <v>85.9</v>
      </c>
      <c r="E31" s="33">
        <f>H31+J31</f>
        <v>75.599999999999994</v>
      </c>
      <c r="F31" s="33">
        <f>E31*100/D31</f>
        <v>88.009313154831176</v>
      </c>
      <c r="G31" s="33">
        <v>0</v>
      </c>
      <c r="H31" s="33">
        <v>0</v>
      </c>
      <c r="I31" s="33">
        <v>85.9</v>
      </c>
      <c r="J31" s="33">
        <v>75.599999999999994</v>
      </c>
      <c r="K31" s="33">
        <v>0</v>
      </c>
      <c r="L31" s="33">
        <v>0</v>
      </c>
      <c r="M31" s="33">
        <v>0</v>
      </c>
      <c r="N31" s="33">
        <v>0</v>
      </c>
      <c r="O31" s="31" t="s">
        <v>182</v>
      </c>
      <c r="P31" s="44">
        <v>6</v>
      </c>
      <c r="Q31" s="44">
        <v>6</v>
      </c>
      <c r="R31" s="31" t="s">
        <v>143</v>
      </c>
      <c r="S31" s="35" t="s">
        <v>22</v>
      </c>
    </row>
    <row r="32" spans="1:19" ht="76.5" customHeight="1" x14ac:dyDescent="0.2">
      <c r="A32" s="36"/>
      <c r="B32" s="32" t="s">
        <v>27</v>
      </c>
      <c r="C32" s="63" t="s">
        <v>203</v>
      </c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5"/>
    </row>
    <row r="33" spans="1:19" x14ac:dyDescent="0.2">
      <c r="A33" s="21"/>
      <c r="B33" s="22" t="s">
        <v>43</v>
      </c>
      <c r="C33" s="23" t="s">
        <v>22</v>
      </c>
      <c r="D33" s="24">
        <f>D30+D27</f>
        <v>440.9</v>
      </c>
      <c r="E33" s="24">
        <f>E30+E27</f>
        <v>430.6</v>
      </c>
      <c r="F33" s="24">
        <f>E33*100/D33</f>
        <v>97.663869358131095</v>
      </c>
      <c r="G33" s="24">
        <f t="shared" ref="G33:N33" si="5">G30+G27</f>
        <v>0</v>
      </c>
      <c r="H33" s="24">
        <f t="shared" si="5"/>
        <v>0</v>
      </c>
      <c r="I33" s="24">
        <f t="shared" si="5"/>
        <v>440.9</v>
      </c>
      <c r="J33" s="24">
        <f t="shared" si="5"/>
        <v>430.6</v>
      </c>
      <c r="K33" s="24">
        <f t="shared" si="5"/>
        <v>0</v>
      </c>
      <c r="L33" s="24">
        <f t="shared" si="5"/>
        <v>0</v>
      </c>
      <c r="M33" s="24">
        <f t="shared" si="5"/>
        <v>0</v>
      </c>
      <c r="N33" s="24">
        <f t="shared" si="5"/>
        <v>0</v>
      </c>
      <c r="O33" s="25" t="s">
        <v>22</v>
      </c>
      <c r="P33" s="25" t="s">
        <v>22</v>
      </c>
      <c r="Q33" s="25" t="s">
        <v>22</v>
      </c>
      <c r="R33" s="25" t="s">
        <v>22</v>
      </c>
      <c r="S33" s="26" t="s">
        <v>22</v>
      </c>
    </row>
    <row r="34" spans="1:19" ht="38.25" x14ac:dyDescent="0.2">
      <c r="A34" s="16">
        <v>3</v>
      </c>
      <c r="B34" s="17" t="s">
        <v>44</v>
      </c>
      <c r="C34" s="18" t="s">
        <v>22</v>
      </c>
      <c r="D34" s="18" t="s">
        <v>22</v>
      </c>
      <c r="E34" s="18" t="s">
        <v>22</v>
      </c>
      <c r="F34" s="18" t="s">
        <v>22</v>
      </c>
      <c r="G34" s="18" t="s">
        <v>22</v>
      </c>
      <c r="H34" s="18" t="s">
        <v>22</v>
      </c>
      <c r="I34" s="18" t="s">
        <v>22</v>
      </c>
      <c r="J34" s="18" t="s">
        <v>22</v>
      </c>
      <c r="K34" s="18" t="s">
        <v>22</v>
      </c>
      <c r="L34" s="18" t="s">
        <v>22</v>
      </c>
      <c r="M34" s="18" t="s">
        <v>22</v>
      </c>
      <c r="N34" s="18" t="s">
        <v>22</v>
      </c>
      <c r="O34" s="19" t="s">
        <v>22</v>
      </c>
      <c r="P34" s="19" t="s">
        <v>22</v>
      </c>
      <c r="Q34" s="19" t="s">
        <v>22</v>
      </c>
      <c r="R34" s="19" t="s">
        <v>22</v>
      </c>
      <c r="S34" s="19" t="s">
        <v>22</v>
      </c>
    </row>
    <row r="35" spans="1:19" ht="51" x14ac:dyDescent="0.2">
      <c r="A35" s="20" t="s">
        <v>45</v>
      </c>
      <c r="B35" s="17" t="s">
        <v>46</v>
      </c>
      <c r="C35" s="18" t="s">
        <v>22</v>
      </c>
      <c r="D35" s="18">
        <f>D36+D38+D40+D42</f>
        <v>10914.3</v>
      </c>
      <c r="E35" s="18">
        <f>E36+E38+E40+E42</f>
        <v>10914.3</v>
      </c>
      <c r="F35" s="18">
        <f>E35*100/D35</f>
        <v>100</v>
      </c>
      <c r="G35" s="18">
        <f t="shared" ref="G35:N35" si="6">G36+G38+G40+G42</f>
        <v>10914.3</v>
      </c>
      <c r="H35" s="18">
        <f t="shared" si="6"/>
        <v>10914.3</v>
      </c>
      <c r="I35" s="18">
        <f t="shared" si="6"/>
        <v>0</v>
      </c>
      <c r="J35" s="18">
        <f t="shared" si="6"/>
        <v>0</v>
      </c>
      <c r="K35" s="18">
        <f t="shared" si="6"/>
        <v>0</v>
      </c>
      <c r="L35" s="18">
        <f t="shared" si="6"/>
        <v>0</v>
      </c>
      <c r="M35" s="18">
        <f t="shared" si="6"/>
        <v>0</v>
      </c>
      <c r="N35" s="18">
        <f t="shared" si="6"/>
        <v>0</v>
      </c>
      <c r="O35" s="19" t="s">
        <v>22</v>
      </c>
      <c r="P35" s="19" t="s">
        <v>22</v>
      </c>
      <c r="Q35" s="19" t="s">
        <v>22</v>
      </c>
      <c r="R35" s="19" t="s">
        <v>22</v>
      </c>
      <c r="S35" s="19" t="s">
        <v>22</v>
      </c>
    </row>
    <row r="36" spans="1:19" ht="63.75" x14ac:dyDescent="0.2">
      <c r="A36" s="31" t="s">
        <v>47</v>
      </c>
      <c r="B36" s="32" t="s">
        <v>140</v>
      </c>
      <c r="C36" s="33" t="s">
        <v>38</v>
      </c>
      <c r="D36" s="33">
        <f>G36</f>
        <v>8417.2999999999993</v>
      </c>
      <c r="E36" s="33">
        <f>H36</f>
        <v>8417.2999999999993</v>
      </c>
      <c r="F36" s="33">
        <f>E36*100/D36</f>
        <v>100</v>
      </c>
      <c r="G36" s="33">
        <v>8417.2999999999993</v>
      </c>
      <c r="H36" s="33">
        <v>8417.2999999999993</v>
      </c>
      <c r="I36" s="33">
        <v>0</v>
      </c>
      <c r="J36" s="33">
        <v>0</v>
      </c>
      <c r="K36" s="33">
        <v>0</v>
      </c>
      <c r="L36" s="33">
        <v>0</v>
      </c>
      <c r="M36" s="33">
        <v>0</v>
      </c>
      <c r="N36" s="33">
        <v>0</v>
      </c>
      <c r="O36" s="31" t="s">
        <v>181</v>
      </c>
      <c r="P36" s="44">
        <v>780</v>
      </c>
      <c r="Q36" s="44">
        <v>930</v>
      </c>
      <c r="R36" s="31" t="s">
        <v>48</v>
      </c>
      <c r="S36" s="35" t="s">
        <v>22</v>
      </c>
    </row>
    <row r="37" spans="1:19" ht="76.5" x14ac:dyDescent="0.2">
      <c r="A37" s="36"/>
      <c r="B37" s="32" t="s">
        <v>27</v>
      </c>
      <c r="C37" s="57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9"/>
    </row>
    <row r="38" spans="1:19" ht="51" x14ac:dyDescent="0.2">
      <c r="A38" s="31" t="s">
        <v>49</v>
      </c>
      <c r="B38" s="32" t="s">
        <v>50</v>
      </c>
      <c r="C38" s="33" t="s">
        <v>38</v>
      </c>
      <c r="D38" s="33">
        <f>G38</f>
        <v>2273.3000000000002</v>
      </c>
      <c r="E38" s="33">
        <f>H38</f>
        <v>2273.3000000000002</v>
      </c>
      <c r="F38" s="33">
        <f>E38*100/D38</f>
        <v>100</v>
      </c>
      <c r="G38" s="33">
        <v>2273.3000000000002</v>
      </c>
      <c r="H38" s="33">
        <v>2273.3000000000002</v>
      </c>
      <c r="I38" s="33">
        <v>0</v>
      </c>
      <c r="J38" s="33">
        <v>0</v>
      </c>
      <c r="K38" s="33">
        <v>0</v>
      </c>
      <c r="L38" s="33">
        <v>0</v>
      </c>
      <c r="M38" s="33">
        <v>0</v>
      </c>
      <c r="N38" s="33">
        <v>0</v>
      </c>
      <c r="O38" s="31" t="s">
        <v>117</v>
      </c>
      <c r="P38" s="46">
        <v>6</v>
      </c>
      <c r="Q38" s="46">
        <v>9.52</v>
      </c>
      <c r="R38" s="31" t="s">
        <v>51</v>
      </c>
      <c r="S38" s="35" t="s">
        <v>22</v>
      </c>
    </row>
    <row r="39" spans="1:19" ht="76.5" x14ac:dyDescent="0.2">
      <c r="A39" s="36"/>
      <c r="B39" s="32" t="s">
        <v>27</v>
      </c>
      <c r="C39" s="57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9"/>
    </row>
    <row r="40" spans="1:19" ht="51" x14ac:dyDescent="0.2">
      <c r="A40" s="31" t="s">
        <v>52</v>
      </c>
      <c r="B40" s="32" t="s">
        <v>53</v>
      </c>
      <c r="C40" s="33" t="s">
        <v>38</v>
      </c>
      <c r="D40" s="33">
        <f>G40</f>
        <v>143.5</v>
      </c>
      <c r="E40" s="33">
        <f>H40</f>
        <v>143.5</v>
      </c>
      <c r="F40" s="33">
        <f>E40*100/D40</f>
        <v>100</v>
      </c>
      <c r="G40" s="33">
        <v>143.5</v>
      </c>
      <c r="H40" s="33">
        <v>143.5</v>
      </c>
      <c r="I40" s="33">
        <v>0</v>
      </c>
      <c r="J40" s="33">
        <v>0</v>
      </c>
      <c r="K40" s="33">
        <v>0</v>
      </c>
      <c r="L40" s="33">
        <v>0</v>
      </c>
      <c r="M40" s="33">
        <v>0</v>
      </c>
      <c r="N40" s="33">
        <v>0</v>
      </c>
      <c r="O40" s="31" t="s">
        <v>118</v>
      </c>
      <c r="P40" s="44">
        <v>4</v>
      </c>
      <c r="Q40" s="44">
        <v>4</v>
      </c>
      <c r="R40" s="31" t="s">
        <v>158</v>
      </c>
      <c r="S40" s="35" t="s">
        <v>22</v>
      </c>
    </row>
    <row r="41" spans="1:19" ht="76.5" x14ac:dyDescent="0.2">
      <c r="A41" s="36"/>
      <c r="B41" s="32" t="s">
        <v>27</v>
      </c>
      <c r="C41" s="57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9"/>
    </row>
    <row r="42" spans="1:19" ht="51" x14ac:dyDescent="0.2">
      <c r="A42" s="31" t="s">
        <v>54</v>
      </c>
      <c r="B42" s="32" t="s">
        <v>55</v>
      </c>
      <c r="C42" s="33" t="s">
        <v>38</v>
      </c>
      <c r="D42" s="33">
        <f>G42</f>
        <v>80.2</v>
      </c>
      <c r="E42" s="33">
        <f>H42</f>
        <v>80.2</v>
      </c>
      <c r="F42" s="33">
        <f>E42/D42*100</f>
        <v>100</v>
      </c>
      <c r="G42" s="33">
        <v>80.2</v>
      </c>
      <c r="H42" s="33">
        <v>80.2</v>
      </c>
      <c r="I42" s="33">
        <v>0</v>
      </c>
      <c r="J42" s="33">
        <v>0</v>
      </c>
      <c r="K42" s="33">
        <v>0</v>
      </c>
      <c r="L42" s="33">
        <v>0</v>
      </c>
      <c r="M42" s="33">
        <v>0</v>
      </c>
      <c r="N42" s="33">
        <v>0</v>
      </c>
      <c r="O42" s="31" t="s">
        <v>180</v>
      </c>
      <c r="P42" s="44">
        <v>1</v>
      </c>
      <c r="Q42" s="44">
        <v>1</v>
      </c>
      <c r="R42" s="31" t="s">
        <v>159</v>
      </c>
      <c r="S42" s="35" t="s">
        <v>22</v>
      </c>
    </row>
    <row r="43" spans="1:19" ht="76.5" x14ac:dyDescent="0.2">
      <c r="A43" s="36"/>
      <c r="B43" s="32" t="s">
        <v>27</v>
      </c>
      <c r="C43" s="57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9"/>
    </row>
    <row r="44" spans="1:19" ht="51" x14ac:dyDescent="0.2">
      <c r="A44" s="27" t="s">
        <v>56</v>
      </c>
      <c r="B44" s="28" t="s">
        <v>57</v>
      </c>
      <c r="C44" s="29" t="s">
        <v>22</v>
      </c>
      <c r="D44" s="29">
        <f>D45+D49+D47+D51+D53</f>
        <v>21525</v>
      </c>
      <c r="E44" s="29">
        <f>E45+E49+E47+E51+E53</f>
        <v>20319.599999999999</v>
      </c>
      <c r="F44" s="29">
        <f>E44/D44*100</f>
        <v>94.399999999999991</v>
      </c>
      <c r="G44" s="29">
        <f>G45+G49+G47+G51+G53</f>
        <v>0</v>
      </c>
      <c r="H44" s="29">
        <f t="shared" ref="H44:N44" si="7">H45+H49+H47+H51+H53</f>
        <v>0</v>
      </c>
      <c r="I44" s="29">
        <f t="shared" si="7"/>
        <v>21525</v>
      </c>
      <c r="J44" s="29">
        <f t="shared" si="7"/>
        <v>20319.599999999999</v>
      </c>
      <c r="K44" s="29">
        <f t="shared" si="7"/>
        <v>0</v>
      </c>
      <c r="L44" s="29">
        <f t="shared" si="7"/>
        <v>0</v>
      </c>
      <c r="M44" s="29">
        <f t="shared" si="7"/>
        <v>0</v>
      </c>
      <c r="N44" s="29">
        <f t="shared" si="7"/>
        <v>0</v>
      </c>
      <c r="O44" s="30" t="s">
        <v>22</v>
      </c>
      <c r="P44" s="30" t="s">
        <v>22</v>
      </c>
      <c r="Q44" s="30" t="s">
        <v>22</v>
      </c>
      <c r="R44" s="30" t="s">
        <v>22</v>
      </c>
      <c r="S44" s="30" t="s">
        <v>22</v>
      </c>
    </row>
    <row r="45" spans="1:19" ht="51" x14ac:dyDescent="0.2">
      <c r="A45" s="31" t="s">
        <v>58</v>
      </c>
      <c r="B45" s="32" t="s">
        <v>59</v>
      </c>
      <c r="C45" s="33" t="s">
        <v>38</v>
      </c>
      <c r="D45" s="33">
        <f>G45+I45</f>
        <v>14568.9</v>
      </c>
      <c r="E45" s="33">
        <f>H45+J45</f>
        <v>14568.9</v>
      </c>
      <c r="F45" s="33">
        <f>E45/D45*100</f>
        <v>100</v>
      </c>
      <c r="G45" s="33">
        <v>0</v>
      </c>
      <c r="H45" s="33">
        <v>0</v>
      </c>
      <c r="I45" s="33">
        <v>14568.9</v>
      </c>
      <c r="J45" s="33">
        <v>14568.9</v>
      </c>
      <c r="K45" s="33">
        <v>0</v>
      </c>
      <c r="L45" s="33">
        <v>0</v>
      </c>
      <c r="M45" s="33">
        <v>0</v>
      </c>
      <c r="N45" s="33">
        <v>0</v>
      </c>
      <c r="O45" s="31" t="s">
        <v>119</v>
      </c>
      <c r="P45" s="34" t="s">
        <v>60</v>
      </c>
      <c r="Q45" s="34" t="s">
        <v>60</v>
      </c>
      <c r="R45" s="31" t="s">
        <v>61</v>
      </c>
      <c r="S45" s="35" t="s">
        <v>22</v>
      </c>
    </row>
    <row r="46" spans="1:19" ht="76.5" x14ac:dyDescent="0.2">
      <c r="A46" s="36"/>
      <c r="B46" s="32" t="s">
        <v>27</v>
      </c>
      <c r="C46" s="57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9"/>
    </row>
    <row r="47" spans="1:19" ht="51" x14ac:dyDescent="0.2">
      <c r="A47" s="31" t="s">
        <v>62</v>
      </c>
      <c r="B47" s="32" t="s">
        <v>63</v>
      </c>
      <c r="C47" s="33" t="s">
        <v>38</v>
      </c>
      <c r="D47" s="33">
        <v>0</v>
      </c>
      <c r="E47" s="33">
        <v>0</v>
      </c>
      <c r="F47" s="33">
        <v>0</v>
      </c>
      <c r="G47" s="33">
        <v>0</v>
      </c>
      <c r="H47" s="33">
        <v>0</v>
      </c>
      <c r="I47" s="33">
        <v>0</v>
      </c>
      <c r="J47" s="33">
        <v>0</v>
      </c>
      <c r="K47" s="33">
        <v>0</v>
      </c>
      <c r="L47" s="33">
        <v>0</v>
      </c>
      <c r="M47" s="33">
        <v>0</v>
      </c>
      <c r="N47" s="33">
        <v>0</v>
      </c>
      <c r="O47" s="31" t="s">
        <v>120</v>
      </c>
      <c r="P47" s="47">
        <v>4</v>
      </c>
      <c r="Q47" s="47">
        <v>4</v>
      </c>
      <c r="R47" s="31" t="s">
        <v>157</v>
      </c>
      <c r="S47" s="35" t="s">
        <v>22</v>
      </c>
    </row>
    <row r="48" spans="1:19" ht="76.5" x14ac:dyDescent="0.2">
      <c r="A48" s="36"/>
      <c r="B48" s="32" t="s">
        <v>27</v>
      </c>
      <c r="C48" s="57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9"/>
    </row>
    <row r="49" spans="1:19" ht="76.5" x14ac:dyDescent="0.2">
      <c r="A49" s="31" t="s">
        <v>64</v>
      </c>
      <c r="B49" s="32" t="s">
        <v>65</v>
      </c>
      <c r="C49" s="33" t="s">
        <v>38</v>
      </c>
      <c r="D49" s="33">
        <f>I49</f>
        <v>4100</v>
      </c>
      <c r="E49" s="33">
        <f>J49</f>
        <v>3302.3</v>
      </c>
      <c r="F49" s="33">
        <f>E49/D49*100</f>
        <v>80.543902439024393</v>
      </c>
      <c r="G49" s="33">
        <v>0</v>
      </c>
      <c r="H49" s="33">
        <v>0</v>
      </c>
      <c r="I49" s="33">
        <v>4100</v>
      </c>
      <c r="J49" s="33">
        <v>3302.3</v>
      </c>
      <c r="K49" s="33">
        <v>0</v>
      </c>
      <c r="L49" s="33">
        <v>0</v>
      </c>
      <c r="M49" s="33">
        <v>0</v>
      </c>
      <c r="N49" s="33">
        <v>0</v>
      </c>
      <c r="O49" s="31" t="s">
        <v>200</v>
      </c>
      <c r="P49" s="44" t="s">
        <v>191</v>
      </c>
      <c r="Q49" s="44" t="s">
        <v>191</v>
      </c>
      <c r="R49" s="35" t="s">
        <v>26</v>
      </c>
      <c r="S49" s="35" t="s">
        <v>22</v>
      </c>
    </row>
    <row r="50" spans="1:19" ht="76.5" customHeight="1" x14ac:dyDescent="0.2">
      <c r="A50" s="36"/>
      <c r="B50" s="32" t="s">
        <v>27</v>
      </c>
      <c r="C50" s="63" t="s">
        <v>213</v>
      </c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5"/>
    </row>
    <row r="51" spans="1:19" ht="96" customHeight="1" x14ac:dyDescent="0.2">
      <c r="A51" s="31" t="s">
        <v>160</v>
      </c>
      <c r="B51" s="32" t="s">
        <v>161</v>
      </c>
      <c r="C51" s="33" t="s">
        <v>167</v>
      </c>
      <c r="D51" s="33">
        <f>I51</f>
        <v>1956.1</v>
      </c>
      <c r="E51" s="33">
        <f>J51</f>
        <v>1956.1</v>
      </c>
      <c r="F51" s="33">
        <f>E51/D51*100</f>
        <v>100</v>
      </c>
      <c r="G51" s="33">
        <v>0</v>
      </c>
      <c r="H51" s="33">
        <v>0</v>
      </c>
      <c r="I51" s="33">
        <v>1956.1</v>
      </c>
      <c r="J51" s="33">
        <v>1956.1</v>
      </c>
      <c r="K51" s="33">
        <v>0</v>
      </c>
      <c r="L51" s="33">
        <v>0</v>
      </c>
      <c r="M51" s="33">
        <v>0</v>
      </c>
      <c r="N51" s="33">
        <v>0</v>
      </c>
      <c r="O51" s="31" t="s">
        <v>163</v>
      </c>
      <c r="P51" s="47">
        <v>1</v>
      </c>
      <c r="Q51" s="47">
        <v>1</v>
      </c>
      <c r="R51" s="31" t="s">
        <v>192</v>
      </c>
      <c r="S51" s="35" t="s">
        <v>22</v>
      </c>
    </row>
    <row r="52" spans="1:19" ht="76.5" customHeight="1" x14ac:dyDescent="0.2">
      <c r="A52" s="36"/>
      <c r="B52" s="32" t="s">
        <v>27</v>
      </c>
      <c r="C52" s="57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9"/>
    </row>
    <row r="53" spans="1:19" ht="96.75" customHeight="1" x14ac:dyDescent="0.2">
      <c r="A53" s="31" t="s">
        <v>168</v>
      </c>
      <c r="B53" s="32" t="s">
        <v>162</v>
      </c>
      <c r="C53" s="33" t="s">
        <v>167</v>
      </c>
      <c r="D53" s="33">
        <f>I53</f>
        <v>900</v>
      </c>
      <c r="E53" s="33">
        <f>J53</f>
        <v>492.3</v>
      </c>
      <c r="F53" s="33">
        <f>E53/D53*100</f>
        <v>54.7</v>
      </c>
      <c r="G53" s="33">
        <v>0</v>
      </c>
      <c r="H53" s="33">
        <v>0</v>
      </c>
      <c r="I53" s="33">
        <v>900</v>
      </c>
      <c r="J53" s="33">
        <v>492.3</v>
      </c>
      <c r="K53" s="33">
        <v>0</v>
      </c>
      <c r="L53" s="33">
        <v>0</v>
      </c>
      <c r="M53" s="33">
        <v>0</v>
      </c>
      <c r="N53" s="33">
        <v>0</v>
      </c>
      <c r="O53" s="31" t="s">
        <v>164</v>
      </c>
      <c r="P53" s="47">
        <v>45</v>
      </c>
      <c r="Q53" s="47">
        <v>48</v>
      </c>
      <c r="R53" s="31" t="s">
        <v>193</v>
      </c>
      <c r="S53" s="35" t="s">
        <v>22</v>
      </c>
    </row>
    <row r="54" spans="1:19" ht="76.5" customHeight="1" x14ac:dyDescent="0.2">
      <c r="A54" s="36"/>
      <c r="B54" s="32" t="s">
        <v>27</v>
      </c>
      <c r="C54" s="63" t="s">
        <v>212</v>
      </c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5"/>
    </row>
    <row r="55" spans="1:19" ht="38.25" x14ac:dyDescent="0.2">
      <c r="A55" s="27" t="s">
        <v>66</v>
      </c>
      <c r="B55" s="28" t="s">
        <v>67</v>
      </c>
      <c r="C55" s="29" t="s">
        <v>22</v>
      </c>
      <c r="D55" s="29">
        <f>D56</f>
        <v>13466.2</v>
      </c>
      <c r="E55" s="29">
        <f>E56</f>
        <v>13736.5</v>
      </c>
      <c r="F55" s="29">
        <f>E55*100/D55</f>
        <v>102.00724777591302</v>
      </c>
      <c r="G55" s="29">
        <f t="shared" ref="G55:N55" si="8">G56</f>
        <v>0</v>
      </c>
      <c r="H55" s="29">
        <f t="shared" si="8"/>
        <v>0</v>
      </c>
      <c r="I55" s="29">
        <f t="shared" si="8"/>
        <v>11966.2</v>
      </c>
      <c r="J55" s="29">
        <f t="shared" si="8"/>
        <v>11966.2</v>
      </c>
      <c r="K55" s="29">
        <f t="shared" si="8"/>
        <v>0</v>
      </c>
      <c r="L55" s="29">
        <f t="shared" si="8"/>
        <v>0</v>
      </c>
      <c r="M55" s="29">
        <f t="shared" si="8"/>
        <v>1500</v>
      </c>
      <c r="N55" s="29">
        <f t="shared" si="8"/>
        <v>1770.3</v>
      </c>
      <c r="O55" s="30" t="s">
        <v>22</v>
      </c>
      <c r="P55" s="30" t="s">
        <v>22</v>
      </c>
      <c r="Q55" s="30" t="s">
        <v>22</v>
      </c>
      <c r="R55" s="30" t="s">
        <v>22</v>
      </c>
      <c r="S55" s="30" t="s">
        <v>22</v>
      </c>
    </row>
    <row r="56" spans="1:19" ht="75" customHeight="1" x14ac:dyDescent="0.2">
      <c r="A56" s="31" t="s">
        <v>68</v>
      </c>
      <c r="B56" s="32" t="s">
        <v>69</v>
      </c>
      <c r="C56" s="33" t="s">
        <v>38</v>
      </c>
      <c r="D56" s="33">
        <f>G56+I56+M56</f>
        <v>13466.2</v>
      </c>
      <c r="E56" s="33">
        <f>H56+J56+N56</f>
        <v>13736.5</v>
      </c>
      <c r="F56" s="33">
        <f>E56*100/D56</f>
        <v>102.00724777591302</v>
      </c>
      <c r="G56" s="33">
        <v>0</v>
      </c>
      <c r="H56" s="33">
        <v>0</v>
      </c>
      <c r="I56" s="33">
        <v>11966.2</v>
      </c>
      <c r="J56" s="33">
        <v>11966.2</v>
      </c>
      <c r="K56" s="33">
        <v>0</v>
      </c>
      <c r="L56" s="33">
        <v>0</v>
      </c>
      <c r="M56" s="33">
        <v>1500</v>
      </c>
      <c r="N56" s="33">
        <v>1770.3</v>
      </c>
      <c r="O56" s="31" t="s">
        <v>176</v>
      </c>
      <c r="P56" s="48" t="s">
        <v>177</v>
      </c>
      <c r="Q56" s="48" t="s">
        <v>178</v>
      </c>
      <c r="R56" s="31" t="s">
        <v>70</v>
      </c>
      <c r="S56" s="35" t="s">
        <v>22</v>
      </c>
    </row>
    <row r="57" spans="1:19" ht="76.5" x14ac:dyDescent="0.2">
      <c r="A57" s="36"/>
      <c r="B57" s="32" t="s">
        <v>27</v>
      </c>
      <c r="C57" s="57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9"/>
    </row>
    <row r="58" spans="1:19" ht="51" x14ac:dyDescent="0.2">
      <c r="A58" s="31" t="s">
        <v>71</v>
      </c>
      <c r="B58" s="32" t="s">
        <v>72</v>
      </c>
      <c r="C58" s="33" t="s">
        <v>38</v>
      </c>
      <c r="D58" s="33">
        <v>0</v>
      </c>
      <c r="E58" s="33">
        <v>0</v>
      </c>
      <c r="F58" s="33">
        <v>0</v>
      </c>
      <c r="G58" s="33">
        <v>0</v>
      </c>
      <c r="H58" s="33">
        <v>0</v>
      </c>
      <c r="I58" s="33">
        <v>0</v>
      </c>
      <c r="J58" s="33">
        <v>0</v>
      </c>
      <c r="K58" s="33">
        <v>0</v>
      </c>
      <c r="L58" s="33">
        <v>0</v>
      </c>
      <c r="M58" s="33">
        <v>0</v>
      </c>
      <c r="N58" s="33">
        <v>0</v>
      </c>
      <c r="O58" s="31" t="s">
        <v>121</v>
      </c>
      <c r="P58" s="44">
        <v>4</v>
      </c>
      <c r="Q58" s="44">
        <v>4</v>
      </c>
      <c r="R58" s="31" t="s">
        <v>157</v>
      </c>
      <c r="S58" s="35" t="s">
        <v>22</v>
      </c>
    </row>
    <row r="59" spans="1:19" ht="76.5" x14ac:dyDescent="0.2">
      <c r="A59" s="36"/>
      <c r="B59" s="32" t="s">
        <v>27</v>
      </c>
      <c r="C59" s="57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9"/>
    </row>
    <row r="60" spans="1:19" x14ac:dyDescent="0.2">
      <c r="A60" s="21"/>
      <c r="B60" s="22" t="s">
        <v>73</v>
      </c>
      <c r="C60" s="23" t="s">
        <v>22</v>
      </c>
      <c r="D60" s="24">
        <f>D35+D44+D55</f>
        <v>45905.5</v>
      </c>
      <c r="E60" s="24">
        <f>E35+E44+E55</f>
        <v>44970.399999999994</v>
      </c>
      <c r="F60" s="24">
        <f>E60*100/D60</f>
        <v>97.962989184302515</v>
      </c>
      <c r="G60" s="24">
        <f>G35</f>
        <v>10914.3</v>
      </c>
      <c r="H60" s="24">
        <f>H35</f>
        <v>10914.3</v>
      </c>
      <c r="I60" s="24">
        <f t="shared" ref="I60:N60" si="9">I44+I55+I35</f>
        <v>33491.199999999997</v>
      </c>
      <c r="J60" s="24">
        <f t="shared" si="9"/>
        <v>32285.8</v>
      </c>
      <c r="K60" s="24">
        <f t="shared" si="9"/>
        <v>0</v>
      </c>
      <c r="L60" s="24">
        <f t="shared" si="9"/>
        <v>0</v>
      </c>
      <c r="M60" s="24">
        <f t="shared" si="9"/>
        <v>1500</v>
      </c>
      <c r="N60" s="24">
        <f t="shared" si="9"/>
        <v>1770.3</v>
      </c>
      <c r="O60" s="25" t="s">
        <v>22</v>
      </c>
      <c r="P60" s="25" t="s">
        <v>22</v>
      </c>
      <c r="Q60" s="25" t="s">
        <v>22</v>
      </c>
      <c r="R60" s="25" t="s">
        <v>22</v>
      </c>
      <c r="S60" s="26" t="s">
        <v>22</v>
      </c>
    </row>
    <row r="61" spans="1:19" ht="25.5" x14ac:dyDescent="0.2">
      <c r="A61" s="16" t="s">
        <v>74</v>
      </c>
      <c r="B61" s="17" t="s">
        <v>75</v>
      </c>
      <c r="C61" s="18" t="s">
        <v>22</v>
      </c>
      <c r="D61" s="18" t="s">
        <v>22</v>
      </c>
      <c r="E61" s="18" t="s">
        <v>22</v>
      </c>
      <c r="F61" s="18" t="s">
        <v>22</v>
      </c>
      <c r="G61" s="18" t="s">
        <v>22</v>
      </c>
      <c r="H61" s="18" t="s">
        <v>22</v>
      </c>
      <c r="I61" s="18" t="s">
        <v>22</v>
      </c>
      <c r="J61" s="18" t="s">
        <v>22</v>
      </c>
      <c r="K61" s="18" t="s">
        <v>22</v>
      </c>
      <c r="L61" s="18" t="s">
        <v>22</v>
      </c>
      <c r="M61" s="18" t="s">
        <v>22</v>
      </c>
      <c r="N61" s="18" t="s">
        <v>22</v>
      </c>
      <c r="O61" s="19" t="s">
        <v>22</v>
      </c>
      <c r="P61" s="19" t="s">
        <v>22</v>
      </c>
      <c r="Q61" s="19" t="s">
        <v>22</v>
      </c>
      <c r="R61" s="19" t="s">
        <v>22</v>
      </c>
      <c r="S61" s="19" t="s">
        <v>22</v>
      </c>
    </row>
    <row r="62" spans="1:19" ht="38.25" x14ac:dyDescent="0.2">
      <c r="A62" s="20" t="s">
        <v>76</v>
      </c>
      <c r="B62" s="17" t="s">
        <v>77</v>
      </c>
      <c r="C62" s="18" t="s">
        <v>22</v>
      </c>
      <c r="D62" s="18">
        <f>D63</f>
        <v>12743.2</v>
      </c>
      <c r="E62" s="18">
        <f>H62</f>
        <v>12110.6</v>
      </c>
      <c r="F62" s="18">
        <f>E62*100/D62</f>
        <v>95.035783790570648</v>
      </c>
      <c r="G62" s="18">
        <f t="shared" ref="G62:N62" si="10">G63</f>
        <v>12743.2</v>
      </c>
      <c r="H62" s="18">
        <f t="shared" si="10"/>
        <v>12110.6</v>
      </c>
      <c r="I62" s="18">
        <f t="shared" si="10"/>
        <v>0</v>
      </c>
      <c r="J62" s="18">
        <f t="shared" si="10"/>
        <v>0</v>
      </c>
      <c r="K62" s="18">
        <f t="shared" si="10"/>
        <v>0</v>
      </c>
      <c r="L62" s="18">
        <f t="shared" si="10"/>
        <v>0</v>
      </c>
      <c r="M62" s="18">
        <f t="shared" si="10"/>
        <v>0</v>
      </c>
      <c r="N62" s="18">
        <f t="shared" si="10"/>
        <v>0</v>
      </c>
      <c r="O62" s="19" t="s">
        <v>22</v>
      </c>
      <c r="P62" s="19" t="s">
        <v>22</v>
      </c>
      <c r="Q62" s="19" t="s">
        <v>22</v>
      </c>
      <c r="R62" s="19" t="s">
        <v>22</v>
      </c>
      <c r="S62" s="19" t="s">
        <v>22</v>
      </c>
    </row>
    <row r="63" spans="1:19" ht="120.75" customHeight="1" x14ac:dyDescent="0.2">
      <c r="A63" s="31" t="s">
        <v>78</v>
      </c>
      <c r="B63" s="32" t="s">
        <v>156</v>
      </c>
      <c r="C63" s="33" t="s">
        <v>38</v>
      </c>
      <c r="D63" s="33">
        <f>G63</f>
        <v>12743.2</v>
      </c>
      <c r="E63" s="33">
        <f>H63</f>
        <v>12110.6</v>
      </c>
      <c r="F63" s="33">
        <f>E63*100/D63</f>
        <v>95.035783790570648</v>
      </c>
      <c r="G63" s="33">
        <v>12743.2</v>
      </c>
      <c r="H63" s="33">
        <v>12110.6</v>
      </c>
      <c r="I63" s="33">
        <v>0</v>
      </c>
      <c r="J63" s="33">
        <v>0</v>
      </c>
      <c r="K63" s="33">
        <v>0</v>
      </c>
      <c r="L63" s="33">
        <v>0</v>
      </c>
      <c r="M63" s="33">
        <v>0</v>
      </c>
      <c r="N63" s="33">
        <v>0</v>
      </c>
      <c r="O63" s="31" t="s">
        <v>150</v>
      </c>
      <c r="P63" s="34" t="s">
        <v>197</v>
      </c>
      <c r="Q63" s="34" t="s">
        <v>197</v>
      </c>
      <c r="R63" s="31" t="s">
        <v>201</v>
      </c>
      <c r="S63" s="35" t="s">
        <v>22</v>
      </c>
    </row>
    <row r="64" spans="1:19" ht="76.5" x14ac:dyDescent="0.2">
      <c r="A64" s="36"/>
      <c r="B64" s="32" t="s">
        <v>27</v>
      </c>
      <c r="C64" s="57" t="s">
        <v>188</v>
      </c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9"/>
    </row>
    <row r="65" spans="1:19" ht="51" x14ac:dyDescent="0.2">
      <c r="A65" s="31" t="s">
        <v>79</v>
      </c>
      <c r="B65" s="32" t="s">
        <v>80</v>
      </c>
      <c r="C65" s="33" t="s">
        <v>38</v>
      </c>
      <c r="D65" s="33">
        <v>0</v>
      </c>
      <c r="E65" s="33">
        <v>0</v>
      </c>
      <c r="F65" s="33">
        <v>0</v>
      </c>
      <c r="G65" s="33">
        <v>0</v>
      </c>
      <c r="H65" s="33">
        <v>0</v>
      </c>
      <c r="I65" s="33">
        <v>0</v>
      </c>
      <c r="J65" s="33">
        <v>0</v>
      </c>
      <c r="K65" s="33">
        <v>0</v>
      </c>
      <c r="L65" s="33">
        <v>0</v>
      </c>
      <c r="M65" s="33">
        <v>0</v>
      </c>
      <c r="N65" s="33">
        <v>0</v>
      </c>
      <c r="O65" s="31" t="s">
        <v>179</v>
      </c>
      <c r="P65" s="44">
        <v>4</v>
      </c>
      <c r="Q65" s="44">
        <v>4</v>
      </c>
      <c r="R65" s="35" t="s">
        <v>26</v>
      </c>
      <c r="S65" s="35" t="s">
        <v>22</v>
      </c>
    </row>
    <row r="66" spans="1:19" ht="76.5" x14ac:dyDescent="0.2">
      <c r="A66" s="36"/>
      <c r="B66" s="32" t="s">
        <v>27</v>
      </c>
      <c r="C66" s="57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9"/>
    </row>
    <row r="67" spans="1:19" ht="38.25" x14ac:dyDescent="0.2">
      <c r="A67" s="27" t="s">
        <v>81</v>
      </c>
      <c r="B67" s="28" t="s">
        <v>82</v>
      </c>
      <c r="C67" s="29" t="s">
        <v>22</v>
      </c>
      <c r="D67" s="29">
        <f>D68+D70+D72+D74+D76+D78</f>
        <v>73355.199999999997</v>
      </c>
      <c r="E67" s="29">
        <f>E68+E70+E72+E74+E76+E78</f>
        <v>73355.199999999997</v>
      </c>
      <c r="F67" s="29">
        <f>E67/D67*100</f>
        <v>100</v>
      </c>
      <c r="G67" s="29">
        <f>G68+G70+G72+G74+G76+G78</f>
        <v>0</v>
      </c>
      <c r="H67" s="29">
        <f t="shared" ref="H67:N67" si="11">H68+H70+H72+H74+H76+H78</f>
        <v>0</v>
      </c>
      <c r="I67" s="29">
        <f>I68+I70+I72+I74+I76+I78</f>
        <v>73355.199999999997</v>
      </c>
      <c r="J67" s="29">
        <f t="shared" si="11"/>
        <v>73355.199999999997</v>
      </c>
      <c r="K67" s="29">
        <f t="shared" si="11"/>
        <v>0</v>
      </c>
      <c r="L67" s="29">
        <f t="shared" si="11"/>
        <v>0</v>
      </c>
      <c r="M67" s="29">
        <f t="shared" si="11"/>
        <v>0</v>
      </c>
      <c r="N67" s="29">
        <f t="shared" si="11"/>
        <v>0</v>
      </c>
      <c r="O67" s="30" t="s">
        <v>22</v>
      </c>
      <c r="P67" s="30" t="s">
        <v>22</v>
      </c>
      <c r="Q67" s="30" t="s">
        <v>22</v>
      </c>
      <c r="R67" s="30" t="s">
        <v>22</v>
      </c>
      <c r="S67" s="30" t="s">
        <v>22</v>
      </c>
    </row>
    <row r="68" spans="1:19" ht="76.5" x14ac:dyDescent="0.2">
      <c r="A68" s="31" t="s">
        <v>83</v>
      </c>
      <c r="B68" s="32" t="s">
        <v>84</v>
      </c>
      <c r="C68" s="33" t="s">
        <v>38</v>
      </c>
      <c r="D68" s="33">
        <f>I68</f>
        <v>12371.8</v>
      </c>
      <c r="E68" s="33">
        <f>J68</f>
        <v>12371.8</v>
      </c>
      <c r="F68" s="33">
        <f>E68/D68*100</f>
        <v>100</v>
      </c>
      <c r="G68" s="33">
        <v>0</v>
      </c>
      <c r="H68" s="33">
        <v>0</v>
      </c>
      <c r="I68" s="33">
        <v>12371.8</v>
      </c>
      <c r="J68" s="33">
        <v>12371.8</v>
      </c>
      <c r="K68" s="33">
        <v>0</v>
      </c>
      <c r="L68" s="33">
        <v>0</v>
      </c>
      <c r="M68" s="33">
        <v>0</v>
      </c>
      <c r="N68" s="33">
        <v>0</v>
      </c>
      <c r="O68" s="31" t="s">
        <v>151</v>
      </c>
      <c r="P68" s="47">
        <v>4</v>
      </c>
      <c r="Q68" s="47">
        <v>4</v>
      </c>
      <c r="R68" s="31" t="s">
        <v>201</v>
      </c>
      <c r="S68" s="35" t="s">
        <v>22</v>
      </c>
    </row>
    <row r="69" spans="1:19" ht="76.5" x14ac:dyDescent="0.2">
      <c r="A69" s="36"/>
      <c r="B69" s="32" t="s">
        <v>27</v>
      </c>
      <c r="C69" s="57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9"/>
    </row>
    <row r="70" spans="1:19" ht="76.5" x14ac:dyDescent="0.2">
      <c r="A70" s="31" t="s">
        <v>85</v>
      </c>
      <c r="B70" s="32" t="s">
        <v>86</v>
      </c>
      <c r="C70" s="33" t="s">
        <v>87</v>
      </c>
      <c r="D70" s="33">
        <f>I70</f>
        <v>31293.3</v>
      </c>
      <c r="E70" s="33">
        <f>J70</f>
        <v>31293.3</v>
      </c>
      <c r="F70" s="33">
        <f>E70/D70*100</f>
        <v>100</v>
      </c>
      <c r="G70" s="33">
        <v>0</v>
      </c>
      <c r="H70" s="33">
        <v>0</v>
      </c>
      <c r="I70" s="33">
        <v>31293.3</v>
      </c>
      <c r="J70" s="33">
        <v>31293.3</v>
      </c>
      <c r="K70" s="33">
        <v>0</v>
      </c>
      <c r="L70" s="33">
        <v>0</v>
      </c>
      <c r="M70" s="33">
        <v>0</v>
      </c>
      <c r="N70" s="33">
        <v>0</v>
      </c>
      <c r="O70" s="31" t="s">
        <v>122</v>
      </c>
      <c r="P70" s="47">
        <v>140</v>
      </c>
      <c r="Q70" s="47">
        <v>430</v>
      </c>
      <c r="R70" s="31" t="s">
        <v>26</v>
      </c>
      <c r="S70" s="35" t="s">
        <v>22</v>
      </c>
    </row>
    <row r="71" spans="1:19" ht="76.5" x14ac:dyDescent="0.2">
      <c r="A71" s="36"/>
      <c r="B71" s="32" t="s">
        <v>27</v>
      </c>
      <c r="C71" s="57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9"/>
    </row>
    <row r="72" spans="1:19" ht="76.5" x14ac:dyDescent="0.2">
      <c r="A72" s="31" t="s">
        <v>88</v>
      </c>
      <c r="B72" s="32" t="s">
        <v>89</v>
      </c>
      <c r="C72" s="33" t="s">
        <v>38</v>
      </c>
      <c r="D72" s="33">
        <f>I72</f>
        <v>9460.7999999999993</v>
      </c>
      <c r="E72" s="33">
        <f>J72</f>
        <v>9460.7999999999993</v>
      </c>
      <c r="F72" s="33">
        <f>E72/D72*100</f>
        <v>100</v>
      </c>
      <c r="G72" s="33">
        <v>0</v>
      </c>
      <c r="H72" s="33">
        <v>0</v>
      </c>
      <c r="I72" s="33">
        <v>9460.7999999999993</v>
      </c>
      <c r="J72" s="33">
        <v>9460.7999999999993</v>
      </c>
      <c r="K72" s="33">
        <v>0</v>
      </c>
      <c r="L72" s="33">
        <v>0</v>
      </c>
      <c r="M72" s="33">
        <v>0</v>
      </c>
      <c r="N72" s="33">
        <v>0</v>
      </c>
      <c r="O72" s="31" t="s">
        <v>170</v>
      </c>
      <c r="P72" s="44">
        <v>200</v>
      </c>
      <c r="Q72" s="44">
        <v>351</v>
      </c>
      <c r="R72" s="35" t="s">
        <v>26</v>
      </c>
      <c r="S72" s="35" t="s">
        <v>22</v>
      </c>
    </row>
    <row r="73" spans="1:19" ht="76.5" x14ac:dyDescent="0.2">
      <c r="A73" s="36"/>
      <c r="B73" s="32" t="s">
        <v>27</v>
      </c>
      <c r="C73" s="57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9"/>
    </row>
    <row r="74" spans="1:19" ht="56.25" customHeight="1" x14ac:dyDescent="0.2">
      <c r="A74" s="31" t="s">
        <v>90</v>
      </c>
      <c r="B74" s="32" t="s">
        <v>91</v>
      </c>
      <c r="C74" s="33" t="s">
        <v>38</v>
      </c>
      <c r="D74" s="33">
        <f>I74</f>
        <v>19649.3</v>
      </c>
      <c r="E74" s="33">
        <f>J74</f>
        <v>19649.3</v>
      </c>
      <c r="F74" s="33">
        <f>E74/D74*100</f>
        <v>100</v>
      </c>
      <c r="G74" s="33">
        <v>0</v>
      </c>
      <c r="H74" s="33">
        <v>0</v>
      </c>
      <c r="I74" s="33">
        <v>19649.3</v>
      </c>
      <c r="J74" s="33">
        <v>19649.3</v>
      </c>
      <c r="K74" s="33">
        <v>0</v>
      </c>
      <c r="L74" s="33">
        <v>0</v>
      </c>
      <c r="M74" s="33">
        <v>0</v>
      </c>
      <c r="N74" s="33">
        <v>0</v>
      </c>
      <c r="O74" s="31" t="s">
        <v>171</v>
      </c>
      <c r="P74" s="44">
        <v>16</v>
      </c>
      <c r="Q74" s="44">
        <v>16</v>
      </c>
      <c r="R74" s="31" t="s">
        <v>26</v>
      </c>
      <c r="S74" s="35" t="s">
        <v>22</v>
      </c>
    </row>
    <row r="75" spans="1:19" ht="76.5" x14ac:dyDescent="0.2">
      <c r="A75" s="36"/>
      <c r="B75" s="32" t="s">
        <v>27</v>
      </c>
      <c r="C75" s="57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9"/>
    </row>
    <row r="76" spans="1:19" ht="63.75" x14ac:dyDescent="0.2">
      <c r="A76" s="31" t="s">
        <v>92</v>
      </c>
      <c r="B76" s="32" t="s">
        <v>93</v>
      </c>
      <c r="C76" s="33" t="s">
        <v>38</v>
      </c>
      <c r="D76" s="33">
        <v>0</v>
      </c>
      <c r="E76" s="33">
        <v>0</v>
      </c>
      <c r="F76" s="33">
        <v>0</v>
      </c>
      <c r="G76" s="33">
        <v>0</v>
      </c>
      <c r="H76" s="33">
        <v>0</v>
      </c>
      <c r="I76" s="33">
        <v>0</v>
      </c>
      <c r="J76" s="33">
        <v>0</v>
      </c>
      <c r="K76" s="33">
        <v>0</v>
      </c>
      <c r="L76" s="33">
        <v>0</v>
      </c>
      <c r="M76" s="33">
        <v>0</v>
      </c>
      <c r="N76" s="33">
        <v>0</v>
      </c>
      <c r="O76" s="31" t="s">
        <v>172</v>
      </c>
      <c r="P76" s="44">
        <v>60</v>
      </c>
      <c r="Q76" s="44">
        <v>60</v>
      </c>
      <c r="R76" s="31" t="s">
        <v>26</v>
      </c>
      <c r="S76" s="35" t="s">
        <v>22</v>
      </c>
    </row>
    <row r="77" spans="1:19" ht="76.5" x14ac:dyDescent="0.2">
      <c r="A77" s="36"/>
      <c r="B77" s="32" t="s">
        <v>27</v>
      </c>
      <c r="C77" s="57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9"/>
    </row>
    <row r="78" spans="1:19" ht="51" x14ac:dyDescent="0.2">
      <c r="A78" s="31" t="s">
        <v>123</v>
      </c>
      <c r="B78" s="32" t="s">
        <v>152</v>
      </c>
      <c r="C78" s="33" t="s">
        <v>38</v>
      </c>
      <c r="D78" s="33">
        <f>I78</f>
        <v>580</v>
      </c>
      <c r="E78" s="33">
        <f>J78</f>
        <v>580</v>
      </c>
      <c r="F78" s="33">
        <f>E78/D78*100</f>
        <v>100</v>
      </c>
      <c r="G78" s="33">
        <v>0</v>
      </c>
      <c r="H78" s="33">
        <v>0</v>
      </c>
      <c r="I78" s="33">
        <v>580</v>
      </c>
      <c r="J78" s="33">
        <v>580</v>
      </c>
      <c r="K78" s="33">
        <v>0</v>
      </c>
      <c r="L78" s="33">
        <v>0</v>
      </c>
      <c r="M78" s="33">
        <v>0</v>
      </c>
      <c r="N78" s="33">
        <v>0</v>
      </c>
      <c r="O78" s="31" t="s">
        <v>153</v>
      </c>
      <c r="P78" s="44">
        <v>4</v>
      </c>
      <c r="Q78" s="44">
        <v>4</v>
      </c>
      <c r="R78" s="31" t="s">
        <v>26</v>
      </c>
      <c r="S78" s="35" t="s">
        <v>22</v>
      </c>
    </row>
    <row r="79" spans="1:19" ht="76.5" x14ac:dyDescent="0.2">
      <c r="A79" s="36"/>
      <c r="B79" s="32" t="s">
        <v>27</v>
      </c>
      <c r="C79" s="57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9"/>
    </row>
    <row r="80" spans="1:19" ht="25.5" x14ac:dyDescent="0.2">
      <c r="A80" s="27" t="s">
        <v>94</v>
      </c>
      <c r="B80" s="28" t="s">
        <v>95</v>
      </c>
      <c r="C80" s="29" t="s">
        <v>22</v>
      </c>
      <c r="D80" s="29">
        <f>D81</f>
        <v>17146.099999999999</v>
      </c>
      <c r="E80" s="29">
        <f t="shared" ref="E80:N80" si="12">E81</f>
        <v>17146.099999999999</v>
      </c>
      <c r="F80" s="29">
        <f>E80/D80*100</f>
        <v>100</v>
      </c>
      <c r="G80" s="29">
        <f t="shared" si="12"/>
        <v>17146.099999999999</v>
      </c>
      <c r="H80" s="29">
        <f t="shared" si="12"/>
        <v>17146.099999999999</v>
      </c>
      <c r="I80" s="29">
        <f t="shared" si="12"/>
        <v>0</v>
      </c>
      <c r="J80" s="29">
        <f t="shared" si="12"/>
        <v>0</v>
      </c>
      <c r="K80" s="29">
        <f t="shared" si="12"/>
        <v>0</v>
      </c>
      <c r="L80" s="29">
        <f t="shared" si="12"/>
        <v>0</v>
      </c>
      <c r="M80" s="29">
        <f t="shared" si="12"/>
        <v>0</v>
      </c>
      <c r="N80" s="29">
        <f t="shared" si="12"/>
        <v>0</v>
      </c>
      <c r="O80" s="30" t="s">
        <v>22</v>
      </c>
      <c r="P80" s="30" t="s">
        <v>22</v>
      </c>
      <c r="Q80" s="30" t="s">
        <v>22</v>
      </c>
      <c r="R80" s="30" t="s">
        <v>22</v>
      </c>
      <c r="S80" s="30" t="s">
        <v>22</v>
      </c>
    </row>
    <row r="81" spans="1:20" ht="227.25" customHeight="1" x14ac:dyDescent="0.2">
      <c r="A81" s="31" t="s">
        <v>96</v>
      </c>
      <c r="B81" s="32" t="s">
        <v>97</v>
      </c>
      <c r="C81" s="33" t="s">
        <v>38</v>
      </c>
      <c r="D81" s="33">
        <f>G81</f>
        <v>17146.099999999999</v>
      </c>
      <c r="E81" s="33">
        <f>H81</f>
        <v>17146.099999999999</v>
      </c>
      <c r="F81" s="33">
        <f>E81/D81*100</f>
        <v>100</v>
      </c>
      <c r="G81" s="33">
        <v>17146.099999999999</v>
      </c>
      <c r="H81" s="33">
        <v>17146.099999999999</v>
      </c>
      <c r="I81" s="33">
        <v>0</v>
      </c>
      <c r="J81" s="33">
        <v>0</v>
      </c>
      <c r="K81" s="33">
        <v>0</v>
      </c>
      <c r="L81" s="33">
        <v>0</v>
      </c>
      <c r="M81" s="33">
        <v>0</v>
      </c>
      <c r="N81" s="33">
        <v>0</v>
      </c>
      <c r="O81" s="31" t="s">
        <v>139</v>
      </c>
      <c r="P81" s="47">
        <v>8</v>
      </c>
      <c r="Q81" s="47">
        <v>13</v>
      </c>
      <c r="R81" s="31" t="s">
        <v>109</v>
      </c>
      <c r="S81" s="35" t="s">
        <v>22</v>
      </c>
    </row>
    <row r="82" spans="1:20" ht="76.5" x14ac:dyDescent="0.2">
      <c r="A82" s="36"/>
      <c r="B82" s="32" t="s">
        <v>27</v>
      </c>
      <c r="C82" s="57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9"/>
    </row>
    <row r="83" spans="1:20" x14ac:dyDescent="0.2">
      <c r="A83" s="21"/>
      <c r="B83" s="22" t="s">
        <v>98</v>
      </c>
      <c r="C83" s="23" t="s">
        <v>22</v>
      </c>
      <c r="D83" s="24">
        <f>D67+D62+D80</f>
        <v>103244.5</v>
      </c>
      <c r="E83" s="24">
        <f>E67+E62+E80</f>
        <v>102611.9</v>
      </c>
      <c r="F83" s="24">
        <f>E83/D83*100</f>
        <v>99.387279709815047</v>
      </c>
      <c r="G83" s="24">
        <f t="shared" ref="G83:N83" si="13">G67+G62+G80</f>
        <v>29889.3</v>
      </c>
      <c r="H83" s="24">
        <f t="shared" si="13"/>
        <v>29256.699999999997</v>
      </c>
      <c r="I83" s="24">
        <f t="shared" si="13"/>
        <v>73355.199999999997</v>
      </c>
      <c r="J83" s="24">
        <f t="shared" si="13"/>
        <v>73355.199999999997</v>
      </c>
      <c r="K83" s="24">
        <f t="shared" si="13"/>
        <v>0</v>
      </c>
      <c r="L83" s="24">
        <f t="shared" si="13"/>
        <v>0</v>
      </c>
      <c r="M83" s="24">
        <f t="shared" si="13"/>
        <v>0</v>
      </c>
      <c r="N83" s="24">
        <f t="shared" si="13"/>
        <v>0</v>
      </c>
      <c r="O83" s="25" t="s">
        <v>22</v>
      </c>
      <c r="P83" s="25" t="s">
        <v>22</v>
      </c>
      <c r="Q83" s="25" t="s">
        <v>22</v>
      </c>
      <c r="R83" s="25" t="s">
        <v>22</v>
      </c>
      <c r="S83" s="26" t="s">
        <v>22</v>
      </c>
    </row>
    <row r="84" spans="1:20" ht="51" x14ac:dyDescent="0.2">
      <c r="A84" s="16">
        <v>5</v>
      </c>
      <c r="B84" s="17" t="s">
        <v>155</v>
      </c>
      <c r="C84" s="18" t="s">
        <v>22</v>
      </c>
      <c r="D84" s="18" t="s">
        <v>22</v>
      </c>
      <c r="E84" s="18" t="s">
        <v>22</v>
      </c>
      <c r="F84" s="18" t="s">
        <v>22</v>
      </c>
      <c r="G84" s="18" t="s">
        <v>22</v>
      </c>
      <c r="H84" s="18" t="s">
        <v>22</v>
      </c>
      <c r="I84" s="18" t="s">
        <v>22</v>
      </c>
      <c r="J84" s="18" t="s">
        <v>22</v>
      </c>
      <c r="K84" s="18" t="s">
        <v>22</v>
      </c>
      <c r="L84" s="18" t="s">
        <v>22</v>
      </c>
      <c r="M84" s="18" t="s">
        <v>22</v>
      </c>
      <c r="N84" s="18" t="s">
        <v>22</v>
      </c>
      <c r="O84" s="19" t="s">
        <v>22</v>
      </c>
      <c r="P84" s="19" t="s">
        <v>22</v>
      </c>
      <c r="Q84" s="19" t="s">
        <v>22</v>
      </c>
      <c r="R84" s="19" t="s">
        <v>22</v>
      </c>
      <c r="S84" s="19" t="s">
        <v>22</v>
      </c>
    </row>
    <row r="85" spans="1:20" ht="38.25" x14ac:dyDescent="0.2">
      <c r="A85" s="20" t="s">
        <v>124</v>
      </c>
      <c r="B85" s="17" t="s">
        <v>125</v>
      </c>
      <c r="C85" s="18" t="s">
        <v>22</v>
      </c>
      <c r="D85" s="18">
        <f>D86</f>
        <v>5999</v>
      </c>
      <c r="E85" s="18">
        <f t="shared" ref="E85:N85" si="14">E86</f>
        <v>5999</v>
      </c>
      <c r="F85" s="18">
        <f t="shared" si="14"/>
        <v>100</v>
      </c>
      <c r="G85" s="18">
        <f t="shared" si="14"/>
        <v>0</v>
      </c>
      <c r="H85" s="18">
        <f t="shared" si="14"/>
        <v>0</v>
      </c>
      <c r="I85" s="18">
        <f t="shared" si="14"/>
        <v>5999</v>
      </c>
      <c r="J85" s="18">
        <f t="shared" si="14"/>
        <v>5999</v>
      </c>
      <c r="K85" s="18">
        <f t="shared" si="14"/>
        <v>0</v>
      </c>
      <c r="L85" s="18">
        <f t="shared" si="14"/>
        <v>0</v>
      </c>
      <c r="M85" s="18">
        <f t="shared" si="14"/>
        <v>0</v>
      </c>
      <c r="N85" s="18">
        <f t="shared" si="14"/>
        <v>0</v>
      </c>
      <c r="O85" s="19" t="s">
        <v>22</v>
      </c>
      <c r="P85" s="19" t="s">
        <v>22</v>
      </c>
      <c r="Q85" s="19" t="s">
        <v>22</v>
      </c>
      <c r="R85" s="19" t="s">
        <v>22</v>
      </c>
      <c r="S85" s="19" t="s">
        <v>22</v>
      </c>
    </row>
    <row r="86" spans="1:20" ht="63.75" x14ac:dyDescent="0.2">
      <c r="A86" s="31" t="s">
        <v>126</v>
      </c>
      <c r="B86" s="32" t="s">
        <v>127</v>
      </c>
      <c r="C86" s="33" t="s">
        <v>102</v>
      </c>
      <c r="D86" s="33">
        <f>I86</f>
        <v>5999</v>
      </c>
      <c r="E86" s="33">
        <f>J86</f>
        <v>5999</v>
      </c>
      <c r="F86" s="33">
        <f>E86/D86*100</f>
        <v>100</v>
      </c>
      <c r="G86" s="33">
        <v>0</v>
      </c>
      <c r="H86" s="33">
        <v>0</v>
      </c>
      <c r="I86" s="33">
        <v>5999</v>
      </c>
      <c r="J86" s="33">
        <v>5999</v>
      </c>
      <c r="K86" s="33">
        <v>0</v>
      </c>
      <c r="L86" s="33">
        <v>0</v>
      </c>
      <c r="M86" s="33">
        <v>0</v>
      </c>
      <c r="N86" s="33">
        <v>0</v>
      </c>
      <c r="O86" s="31" t="s">
        <v>195</v>
      </c>
      <c r="P86" s="44">
        <v>1</v>
      </c>
      <c r="Q86" s="44">
        <v>1</v>
      </c>
      <c r="R86" s="31" t="s">
        <v>194</v>
      </c>
      <c r="S86" s="35" t="s">
        <v>22</v>
      </c>
      <c r="T86" s="6"/>
    </row>
    <row r="87" spans="1:20" ht="84" customHeight="1" x14ac:dyDescent="0.2">
      <c r="A87" s="8"/>
      <c r="B87" s="32" t="s">
        <v>27</v>
      </c>
      <c r="C87" s="57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9"/>
      <c r="T87" s="6"/>
    </row>
    <row r="88" spans="1:20" ht="38.25" x14ac:dyDescent="0.2">
      <c r="A88" s="27" t="s">
        <v>99</v>
      </c>
      <c r="B88" s="28" t="s">
        <v>154</v>
      </c>
      <c r="C88" s="29" t="s">
        <v>22</v>
      </c>
      <c r="D88" s="29">
        <f t="shared" ref="D88:E88" si="15">D89+D93+D95</f>
        <v>8293.2000000000007</v>
      </c>
      <c r="E88" s="29">
        <f t="shared" si="15"/>
        <v>5808.5</v>
      </c>
      <c r="F88" s="29">
        <f>E88/D88*100</f>
        <v>70.039309313654556</v>
      </c>
      <c r="G88" s="29">
        <f t="shared" ref="G88" si="16">G89+G93+G95</f>
        <v>0</v>
      </c>
      <c r="H88" s="29">
        <f t="shared" ref="H88" si="17">H89+H93+H95</f>
        <v>0</v>
      </c>
      <c r="I88" s="29">
        <f t="shared" ref="I88" si="18">I89+I93+I95</f>
        <v>8293.2000000000007</v>
      </c>
      <c r="J88" s="29">
        <f t="shared" ref="J88" si="19">J89+J93+J95</f>
        <v>5808.5</v>
      </c>
      <c r="K88" s="29">
        <f t="shared" ref="K88" si="20">K89+K93+K95</f>
        <v>0</v>
      </c>
      <c r="L88" s="29">
        <f t="shared" ref="L88" si="21">L89+L93+L95</f>
        <v>0</v>
      </c>
      <c r="M88" s="29">
        <f t="shared" ref="M88" si="22">M89+M93+M95</f>
        <v>0</v>
      </c>
      <c r="N88" s="29">
        <f t="shared" ref="N88" si="23">N89+N93+N95</f>
        <v>0</v>
      </c>
      <c r="O88" s="30" t="s">
        <v>22</v>
      </c>
      <c r="P88" s="30" t="s">
        <v>22</v>
      </c>
      <c r="Q88" s="30" t="s">
        <v>22</v>
      </c>
      <c r="R88" s="30" t="s">
        <v>22</v>
      </c>
      <c r="S88" s="30" t="s">
        <v>22</v>
      </c>
    </row>
    <row r="89" spans="1:20" ht="58.5" customHeight="1" x14ac:dyDescent="0.2">
      <c r="A89" s="31" t="s">
        <v>100</v>
      </c>
      <c r="B89" s="32" t="s">
        <v>101</v>
      </c>
      <c r="C89" s="33" t="s">
        <v>38</v>
      </c>
      <c r="D89" s="33">
        <v>0</v>
      </c>
      <c r="E89" s="33">
        <v>0</v>
      </c>
      <c r="F89" s="33">
        <v>0</v>
      </c>
      <c r="G89" s="33">
        <v>0</v>
      </c>
      <c r="H89" s="33">
        <v>0</v>
      </c>
      <c r="I89" s="33">
        <v>0</v>
      </c>
      <c r="J89" s="33">
        <v>0</v>
      </c>
      <c r="K89" s="33">
        <v>0</v>
      </c>
      <c r="L89" s="33">
        <v>0</v>
      </c>
      <c r="M89" s="33">
        <v>0</v>
      </c>
      <c r="N89" s="33">
        <v>0</v>
      </c>
      <c r="O89" s="31" t="s">
        <v>128</v>
      </c>
      <c r="P89" s="44">
        <v>40</v>
      </c>
      <c r="Q89" s="44">
        <v>41</v>
      </c>
      <c r="R89" s="31" t="s">
        <v>26</v>
      </c>
      <c r="S89" s="35" t="s">
        <v>22</v>
      </c>
    </row>
    <row r="90" spans="1:20" ht="76.5" x14ac:dyDescent="0.2">
      <c r="A90" s="36"/>
      <c r="B90" s="32" t="s">
        <v>27</v>
      </c>
      <c r="C90" s="57"/>
      <c r="D90" s="58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9"/>
    </row>
    <row r="91" spans="1:20" ht="51" x14ac:dyDescent="0.2">
      <c r="A91" s="31" t="s">
        <v>207</v>
      </c>
      <c r="B91" s="32" t="s">
        <v>206</v>
      </c>
      <c r="C91" s="33" t="s">
        <v>38</v>
      </c>
      <c r="D91" s="33">
        <v>0</v>
      </c>
      <c r="E91" s="33">
        <v>0</v>
      </c>
      <c r="F91" s="33">
        <v>0</v>
      </c>
      <c r="G91" s="33">
        <v>0</v>
      </c>
      <c r="H91" s="33">
        <v>0</v>
      </c>
      <c r="I91" s="33">
        <v>0</v>
      </c>
      <c r="J91" s="33">
        <v>0</v>
      </c>
      <c r="K91" s="33">
        <v>0</v>
      </c>
      <c r="L91" s="33">
        <v>0</v>
      </c>
      <c r="M91" s="33">
        <v>0</v>
      </c>
      <c r="N91" s="33">
        <v>0</v>
      </c>
      <c r="O91" s="31" t="s">
        <v>208</v>
      </c>
      <c r="P91" s="44">
        <v>1</v>
      </c>
      <c r="Q91" s="44">
        <v>1</v>
      </c>
      <c r="R91" s="31" t="s">
        <v>26</v>
      </c>
      <c r="S91" s="35" t="s">
        <v>22</v>
      </c>
    </row>
    <row r="92" spans="1:20" ht="76.5" x14ac:dyDescent="0.2">
      <c r="A92" s="36"/>
      <c r="B92" s="32" t="s">
        <v>27</v>
      </c>
      <c r="C92" s="60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2"/>
    </row>
    <row r="93" spans="1:20" ht="81.75" customHeight="1" x14ac:dyDescent="0.2">
      <c r="A93" s="31" t="s">
        <v>129</v>
      </c>
      <c r="B93" s="32" t="s">
        <v>130</v>
      </c>
      <c r="C93" s="33" t="s">
        <v>38</v>
      </c>
      <c r="D93" s="33">
        <f>I93</f>
        <v>900</v>
      </c>
      <c r="E93" s="33">
        <f>J93</f>
        <v>783.9</v>
      </c>
      <c r="F93" s="33">
        <f>E93/D93*100</f>
        <v>87.1</v>
      </c>
      <c r="G93" s="33">
        <v>0</v>
      </c>
      <c r="H93" s="33">
        <v>0</v>
      </c>
      <c r="I93" s="33">
        <v>900</v>
      </c>
      <c r="J93" s="33">
        <v>783.9</v>
      </c>
      <c r="K93" s="33">
        <v>0</v>
      </c>
      <c r="L93" s="33">
        <v>0</v>
      </c>
      <c r="M93" s="33">
        <v>0</v>
      </c>
      <c r="N93" s="33">
        <v>0</v>
      </c>
      <c r="O93" s="31" t="s">
        <v>173</v>
      </c>
      <c r="P93" s="44">
        <v>3</v>
      </c>
      <c r="Q93" s="44">
        <v>3</v>
      </c>
      <c r="R93" s="31" t="s">
        <v>196</v>
      </c>
      <c r="S93" s="35" t="s">
        <v>22</v>
      </c>
    </row>
    <row r="94" spans="1:20" ht="76.5" x14ac:dyDescent="0.2">
      <c r="A94" s="36"/>
      <c r="B94" s="32" t="s">
        <v>27</v>
      </c>
      <c r="C94" s="63" t="s">
        <v>211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5"/>
    </row>
    <row r="95" spans="1:20" ht="51" x14ac:dyDescent="0.2">
      <c r="A95" s="31" t="s">
        <v>131</v>
      </c>
      <c r="B95" s="32" t="s">
        <v>132</v>
      </c>
      <c r="C95" s="33" t="s">
        <v>38</v>
      </c>
      <c r="D95" s="33">
        <f>I95</f>
        <v>7393.2</v>
      </c>
      <c r="E95" s="33">
        <f>J95</f>
        <v>5024.6000000000004</v>
      </c>
      <c r="F95" s="33">
        <f>E95/D95*100</f>
        <v>67.962451982903218</v>
      </c>
      <c r="G95" s="33">
        <v>0</v>
      </c>
      <c r="H95" s="33">
        <v>0</v>
      </c>
      <c r="I95" s="33">
        <v>7393.2</v>
      </c>
      <c r="J95" s="33">
        <v>5024.6000000000004</v>
      </c>
      <c r="K95" s="33">
        <v>0</v>
      </c>
      <c r="L95" s="33">
        <v>0</v>
      </c>
      <c r="M95" s="33">
        <v>0</v>
      </c>
      <c r="N95" s="33">
        <v>0</v>
      </c>
      <c r="O95" s="31" t="s">
        <v>174</v>
      </c>
      <c r="P95" s="44">
        <v>2</v>
      </c>
      <c r="Q95" s="44">
        <v>2</v>
      </c>
      <c r="R95" s="31" t="s">
        <v>199</v>
      </c>
      <c r="S95" s="35" t="s">
        <v>22</v>
      </c>
    </row>
    <row r="96" spans="1:20" ht="76.5" x14ac:dyDescent="0.2">
      <c r="A96" s="36"/>
      <c r="B96" s="32" t="s">
        <v>27</v>
      </c>
      <c r="C96" s="57" t="s">
        <v>202</v>
      </c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58"/>
      <c r="S96" s="59"/>
    </row>
    <row r="97" spans="1:20" ht="51" x14ac:dyDescent="0.2">
      <c r="A97" s="27" t="s">
        <v>103</v>
      </c>
      <c r="B97" s="28" t="s">
        <v>104</v>
      </c>
      <c r="C97" s="29" t="s">
        <v>22</v>
      </c>
      <c r="D97" s="29">
        <f>D98+D100</f>
        <v>23557.599999999999</v>
      </c>
      <c r="E97" s="29">
        <f t="shared" ref="E97:N97" si="24">E98+E100</f>
        <v>408.2</v>
      </c>
      <c r="F97" s="29">
        <f t="shared" si="24"/>
        <v>96.838661280763176</v>
      </c>
      <c r="G97" s="29">
        <f t="shared" si="24"/>
        <v>0</v>
      </c>
      <c r="H97" s="29">
        <f t="shared" si="24"/>
        <v>0</v>
      </c>
      <c r="I97" s="29">
        <f t="shared" si="24"/>
        <v>23557.599999999999</v>
      </c>
      <c r="J97" s="29">
        <f t="shared" si="24"/>
        <v>408.2</v>
      </c>
      <c r="K97" s="29">
        <f t="shared" si="24"/>
        <v>0</v>
      </c>
      <c r="L97" s="29">
        <f t="shared" si="24"/>
        <v>0</v>
      </c>
      <c r="M97" s="29">
        <f t="shared" si="24"/>
        <v>0</v>
      </c>
      <c r="N97" s="29">
        <f t="shared" si="24"/>
        <v>0</v>
      </c>
      <c r="O97" s="30" t="s">
        <v>22</v>
      </c>
      <c r="P97" s="30" t="s">
        <v>22</v>
      </c>
      <c r="Q97" s="30" t="s">
        <v>22</v>
      </c>
      <c r="R97" s="30" t="s">
        <v>22</v>
      </c>
      <c r="S97" s="30" t="s">
        <v>22</v>
      </c>
    </row>
    <row r="98" spans="1:20" ht="66.75" customHeight="1" x14ac:dyDescent="0.2">
      <c r="A98" s="31" t="s">
        <v>133</v>
      </c>
      <c r="B98" s="32" t="s">
        <v>134</v>
      </c>
      <c r="C98" s="33" t="s">
        <v>38</v>
      </c>
      <c r="D98" s="33">
        <f>I98</f>
        <v>22807.599999999999</v>
      </c>
      <c r="E98" s="33">
        <f>J98</f>
        <v>0</v>
      </c>
      <c r="F98" s="33">
        <v>0</v>
      </c>
      <c r="G98" s="33">
        <v>0</v>
      </c>
      <c r="H98" s="33">
        <v>0</v>
      </c>
      <c r="I98" s="33">
        <v>22807.599999999999</v>
      </c>
      <c r="J98" s="33">
        <v>0</v>
      </c>
      <c r="K98" s="33">
        <v>0</v>
      </c>
      <c r="L98" s="33">
        <v>0</v>
      </c>
      <c r="M98" s="33">
        <v>0</v>
      </c>
      <c r="N98" s="33">
        <v>0</v>
      </c>
      <c r="O98" s="31" t="s">
        <v>209</v>
      </c>
      <c r="P98" s="34" t="s">
        <v>26</v>
      </c>
      <c r="Q98" s="34" t="s">
        <v>26</v>
      </c>
      <c r="R98" s="34" t="s">
        <v>26</v>
      </c>
      <c r="S98" s="35" t="s">
        <v>22</v>
      </c>
    </row>
    <row r="99" spans="1:20" ht="76.5" x14ac:dyDescent="0.2">
      <c r="A99" s="36"/>
      <c r="B99" s="32" t="s">
        <v>27</v>
      </c>
      <c r="C99" s="57" t="s">
        <v>210</v>
      </c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9"/>
    </row>
    <row r="100" spans="1:20" ht="91.5" customHeight="1" x14ac:dyDescent="0.2">
      <c r="A100" s="31" t="s">
        <v>135</v>
      </c>
      <c r="B100" s="32" t="s">
        <v>136</v>
      </c>
      <c r="C100" s="33" t="s">
        <v>38</v>
      </c>
      <c r="D100" s="33">
        <f>I100</f>
        <v>750</v>
      </c>
      <c r="E100" s="33">
        <f>J100</f>
        <v>408.2</v>
      </c>
      <c r="F100" s="33">
        <f t="shared" ref="F100" si="25">F101+F103</f>
        <v>96.838661280763176</v>
      </c>
      <c r="G100" s="33">
        <v>0</v>
      </c>
      <c r="H100" s="33">
        <v>0</v>
      </c>
      <c r="I100" s="33">
        <v>750</v>
      </c>
      <c r="J100" s="33">
        <v>408.2</v>
      </c>
      <c r="K100" s="33">
        <v>0</v>
      </c>
      <c r="L100" s="33">
        <v>0</v>
      </c>
      <c r="M100" s="33">
        <v>0</v>
      </c>
      <c r="N100" s="33">
        <v>0</v>
      </c>
      <c r="O100" s="31" t="s">
        <v>175</v>
      </c>
      <c r="P100" s="44">
        <v>3</v>
      </c>
      <c r="Q100" s="44">
        <v>3</v>
      </c>
      <c r="R100" s="45" t="s">
        <v>165</v>
      </c>
      <c r="S100" s="35" t="s">
        <v>22</v>
      </c>
    </row>
    <row r="101" spans="1:20" ht="76.5" x14ac:dyDescent="0.2">
      <c r="A101" s="36"/>
      <c r="B101" s="32" t="s">
        <v>27</v>
      </c>
      <c r="C101" s="63" t="s">
        <v>215</v>
      </c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5"/>
    </row>
    <row r="102" spans="1:20" ht="25.5" x14ac:dyDescent="0.2">
      <c r="A102" s="27" t="s">
        <v>138</v>
      </c>
      <c r="B102" s="28" t="s">
        <v>105</v>
      </c>
      <c r="C102" s="29" t="s">
        <v>22</v>
      </c>
      <c r="D102" s="29">
        <f>D103</f>
        <v>91448.6</v>
      </c>
      <c r="E102" s="29">
        <f t="shared" ref="E102:N102" si="26">E103</f>
        <v>88557.599999999991</v>
      </c>
      <c r="F102" s="29">
        <f>E102/D102*100</f>
        <v>96.838661280763176</v>
      </c>
      <c r="G102" s="29">
        <f t="shared" si="26"/>
        <v>81473</v>
      </c>
      <c r="H102" s="29">
        <f t="shared" si="26"/>
        <v>81472.899999999994</v>
      </c>
      <c r="I102" s="29">
        <f t="shared" si="26"/>
        <v>9975.6</v>
      </c>
      <c r="J102" s="29">
        <f t="shared" si="26"/>
        <v>7084.7</v>
      </c>
      <c r="K102" s="29">
        <f t="shared" si="26"/>
        <v>0</v>
      </c>
      <c r="L102" s="29">
        <f t="shared" si="26"/>
        <v>0</v>
      </c>
      <c r="M102" s="29">
        <f t="shared" si="26"/>
        <v>0</v>
      </c>
      <c r="N102" s="29">
        <f t="shared" si="26"/>
        <v>0</v>
      </c>
      <c r="O102" s="30" t="s">
        <v>22</v>
      </c>
      <c r="P102" s="30" t="s">
        <v>22</v>
      </c>
      <c r="Q102" s="30" t="s">
        <v>22</v>
      </c>
      <c r="R102" s="30" t="s">
        <v>22</v>
      </c>
      <c r="S102" s="30" t="s">
        <v>22</v>
      </c>
    </row>
    <row r="103" spans="1:20" ht="84" customHeight="1" x14ac:dyDescent="0.2">
      <c r="A103" s="31" t="s">
        <v>106</v>
      </c>
      <c r="B103" s="32" t="s">
        <v>107</v>
      </c>
      <c r="C103" s="33" t="s">
        <v>38</v>
      </c>
      <c r="D103" s="33">
        <f>G103+I103</f>
        <v>91448.6</v>
      </c>
      <c r="E103" s="33">
        <f>H103+J103</f>
        <v>88557.599999999991</v>
      </c>
      <c r="F103" s="33">
        <f>E103/D103*100</f>
        <v>96.838661280763176</v>
      </c>
      <c r="G103" s="33">
        <v>81473</v>
      </c>
      <c r="H103" s="33">
        <v>81472.899999999994</v>
      </c>
      <c r="I103" s="33">
        <v>9975.6</v>
      </c>
      <c r="J103" s="33">
        <v>7084.7</v>
      </c>
      <c r="K103" s="33">
        <v>0</v>
      </c>
      <c r="L103" s="33">
        <v>0</v>
      </c>
      <c r="M103" s="33">
        <v>0</v>
      </c>
      <c r="N103" s="33">
        <v>0</v>
      </c>
      <c r="O103" s="31" t="s">
        <v>137</v>
      </c>
      <c r="P103" s="44">
        <v>2</v>
      </c>
      <c r="Q103" s="44">
        <v>2</v>
      </c>
      <c r="R103" s="31" t="s">
        <v>198</v>
      </c>
      <c r="S103" s="35" t="s">
        <v>22</v>
      </c>
    </row>
    <row r="104" spans="1:20" s="1" customFormat="1" ht="81" customHeight="1" x14ac:dyDescent="0.2">
      <c r="A104" s="49"/>
      <c r="B104" s="32" t="s">
        <v>27</v>
      </c>
      <c r="C104" s="63" t="s">
        <v>216</v>
      </c>
      <c r="D104" s="64"/>
      <c r="E104" s="64"/>
      <c r="F104" s="64"/>
      <c r="G104" s="64"/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5"/>
      <c r="T104" s="9"/>
    </row>
    <row r="105" spans="1:20" x14ac:dyDescent="0.2">
      <c r="A105" s="21"/>
      <c r="B105" s="22" t="s">
        <v>108</v>
      </c>
      <c r="C105" s="25" t="s">
        <v>22</v>
      </c>
      <c r="D105" s="24">
        <f>D85+D88+D97+D102</f>
        <v>129298.40000000001</v>
      </c>
      <c r="E105" s="24">
        <f>E85+E88+E97+E102</f>
        <v>100773.29999999999</v>
      </c>
      <c r="F105" s="24">
        <f>E105/D105*100</f>
        <v>77.938551443792022</v>
      </c>
      <c r="G105" s="24">
        <f t="shared" ref="G105:N105" si="27">G85+G88+G97+G102</f>
        <v>81473</v>
      </c>
      <c r="H105" s="24">
        <f t="shared" si="27"/>
        <v>81472.899999999994</v>
      </c>
      <c r="I105" s="24">
        <f t="shared" si="27"/>
        <v>47825.4</v>
      </c>
      <c r="J105" s="24">
        <f t="shared" si="27"/>
        <v>19300.400000000001</v>
      </c>
      <c r="K105" s="24">
        <f t="shared" si="27"/>
        <v>0</v>
      </c>
      <c r="L105" s="24">
        <f t="shared" si="27"/>
        <v>0</v>
      </c>
      <c r="M105" s="24">
        <f t="shared" si="27"/>
        <v>0</v>
      </c>
      <c r="N105" s="24">
        <f t="shared" si="27"/>
        <v>0</v>
      </c>
      <c r="O105" s="25" t="s">
        <v>22</v>
      </c>
      <c r="P105" s="25" t="s">
        <v>22</v>
      </c>
      <c r="Q105" s="25" t="s">
        <v>22</v>
      </c>
      <c r="R105" s="25" t="s">
        <v>22</v>
      </c>
      <c r="S105" s="26" t="s">
        <v>22</v>
      </c>
    </row>
    <row r="106" spans="1:20" x14ac:dyDescent="0.2">
      <c r="A106" s="16"/>
      <c r="B106" s="37" t="s">
        <v>169</v>
      </c>
      <c r="C106" s="19" t="s">
        <v>22</v>
      </c>
      <c r="D106" s="38">
        <f>D25+D33+D60+D83+D105</f>
        <v>358802.8</v>
      </c>
      <c r="E106" s="38">
        <f>E25+E33+E60+E83+E105</f>
        <v>327171.59999999998</v>
      </c>
      <c r="F106" s="39">
        <f>E106/D106*100</f>
        <v>91.184238250091681</v>
      </c>
      <c r="G106" s="38">
        <f t="shared" ref="G106:N106" si="28">G25+G33+G60+G83+G105</f>
        <v>177968.3</v>
      </c>
      <c r="H106" s="38">
        <f t="shared" si="28"/>
        <v>177335.59999999998</v>
      </c>
      <c r="I106" s="38">
        <f t="shared" si="28"/>
        <v>179334.49999999997</v>
      </c>
      <c r="J106" s="38">
        <f>J25+J33+J60+J83+J105</f>
        <v>148065.69999999998</v>
      </c>
      <c r="K106" s="38">
        <f t="shared" si="28"/>
        <v>0</v>
      </c>
      <c r="L106" s="38">
        <f t="shared" si="28"/>
        <v>0</v>
      </c>
      <c r="M106" s="38">
        <f t="shared" si="28"/>
        <v>1500</v>
      </c>
      <c r="N106" s="38">
        <f t="shared" si="28"/>
        <v>1770.3</v>
      </c>
      <c r="O106" s="16" t="s">
        <v>22</v>
      </c>
      <c r="P106" s="16" t="s">
        <v>22</v>
      </c>
      <c r="Q106" s="16" t="s">
        <v>22</v>
      </c>
      <c r="R106" s="16" t="s">
        <v>22</v>
      </c>
      <c r="S106" s="16" t="s">
        <v>22</v>
      </c>
    </row>
    <row r="107" spans="1:20" ht="16.5" x14ac:dyDescent="0.25">
      <c r="C107" s="13"/>
      <c r="D107" s="10"/>
      <c r="E107" s="10"/>
      <c r="F107" s="10"/>
    </row>
    <row r="108" spans="1:20" x14ac:dyDescent="0.2">
      <c r="C108" s="13"/>
      <c r="D108" s="43"/>
      <c r="E108" s="43"/>
    </row>
    <row r="109" spans="1:20" x14ac:dyDescent="0.2">
      <c r="C109" s="13"/>
      <c r="D109" s="15"/>
      <c r="E109" s="15"/>
      <c r="I109" s="41"/>
    </row>
    <row r="110" spans="1:20" x14ac:dyDescent="0.2">
      <c r="C110" s="13"/>
      <c r="D110" s="15"/>
      <c r="E110" s="15"/>
      <c r="I110" s="42"/>
      <c r="J110" s="15"/>
    </row>
    <row r="111" spans="1:20" x14ac:dyDescent="0.2">
      <c r="C111" s="13"/>
      <c r="D111" s="15"/>
      <c r="E111" s="15"/>
    </row>
    <row r="112" spans="1:20" x14ac:dyDescent="0.2">
      <c r="C112" s="13"/>
      <c r="D112" s="15"/>
      <c r="E112" s="15"/>
    </row>
    <row r="113" spans="1:19" x14ac:dyDescent="0.2">
      <c r="C113" s="13"/>
      <c r="D113" s="15"/>
      <c r="E113" s="15"/>
    </row>
    <row r="114" spans="1:19" x14ac:dyDescent="0.2">
      <c r="A114" s="7"/>
      <c r="B114" s="7"/>
      <c r="C114" s="13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</row>
    <row r="115" spans="1:19" x14ac:dyDescent="0.2">
      <c r="A115" s="7"/>
      <c r="B115" s="7"/>
      <c r="C115" s="13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</row>
    <row r="116" spans="1:19" x14ac:dyDescent="0.2">
      <c r="A116" s="7"/>
      <c r="B116" s="7"/>
      <c r="C116" s="13"/>
      <c r="D116" s="15"/>
      <c r="E116" s="15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</row>
  </sheetData>
  <mergeCells count="56">
    <mergeCell ref="C104:S104"/>
    <mergeCell ref="C75:S75"/>
    <mergeCell ref="C77:S77"/>
    <mergeCell ref="C82:S82"/>
    <mergeCell ref="C90:S90"/>
    <mergeCell ref="C79:S79"/>
    <mergeCell ref="C87:S87"/>
    <mergeCell ref="C92:S92"/>
    <mergeCell ref="C94:S94"/>
    <mergeCell ref="C96:S96"/>
    <mergeCell ref="C99:S99"/>
    <mergeCell ref="C101:S101"/>
    <mergeCell ref="C64:S64"/>
    <mergeCell ref="C66:S66"/>
    <mergeCell ref="C69:S69"/>
    <mergeCell ref="C71:S71"/>
    <mergeCell ref="C73:S73"/>
    <mergeCell ref="C46:S46"/>
    <mergeCell ref="C48:S48"/>
    <mergeCell ref="C50:S50"/>
    <mergeCell ref="C57:S57"/>
    <mergeCell ref="C59:S59"/>
    <mergeCell ref="C52:S52"/>
    <mergeCell ref="C54:S54"/>
    <mergeCell ref="C37:S37"/>
    <mergeCell ref="C39:S39"/>
    <mergeCell ref="C41:S41"/>
    <mergeCell ref="C43:S43"/>
    <mergeCell ref="C17:S17"/>
    <mergeCell ref="C19:S19"/>
    <mergeCell ref="C29:S29"/>
    <mergeCell ref="C32:S32"/>
    <mergeCell ref="C22:S22"/>
    <mergeCell ref="C24:S24"/>
    <mergeCell ref="I6:J6"/>
    <mergeCell ref="K6:L6"/>
    <mergeCell ref="M6:N6"/>
    <mergeCell ref="A9:S9"/>
    <mergeCell ref="C15:S15"/>
    <mergeCell ref="C13:S13"/>
    <mergeCell ref="A1:S1"/>
    <mergeCell ref="A2:S2"/>
    <mergeCell ref="A3:S3"/>
    <mergeCell ref="A4:A7"/>
    <mergeCell ref="B4:B7"/>
    <mergeCell ref="C4:C7"/>
    <mergeCell ref="D4:N4"/>
    <mergeCell ref="O4:Q4"/>
    <mergeCell ref="R4:R7"/>
    <mergeCell ref="S4:S7"/>
    <mergeCell ref="D5:F6"/>
    <mergeCell ref="G5:N5"/>
    <mergeCell ref="O5:O7"/>
    <mergeCell ref="P5:P7"/>
    <mergeCell ref="Q5:Q7"/>
    <mergeCell ref="G6:H6"/>
  </mergeCells>
  <pageMargins left="0.19685039370078741" right="0.19685039370078741" top="0.39370078740157483" bottom="0.39370078740157483" header="0.51181102362204722" footer="0.31496062992125984"/>
  <pageSetup paperSize="9" scale="40" firstPageNumber="0" orientation="landscape" r:id="rId1"/>
  <headerFooter>
    <oddFooter>&amp;C&amp;"Times New Roman,Обычный"&amp;12&amp;P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65" zoomScaleNormal="65" workbookViewId="0">
      <selection activeCell="A32" sqref="A32"/>
    </sheetView>
  </sheetViews>
  <sheetFormatPr defaultColWidth="9" defaultRowHeight="12.75" x14ac:dyDescent="0.2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65" zoomScaleNormal="65" workbookViewId="0"/>
  </sheetViews>
  <sheetFormatPr defaultColWidth="9" defaultRowHeight="12.75" x14ac:dyDescent="0.2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65" zoomScaleNormal="65" workbookViewId="0"/>
  </sheetViews>
  <sheetFormatPr defaultColWidth="9" defaultRowHeight="12.75" x14ac:dyDescent="0.2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01.10.2023</vt:lpstr>
      <vt:lpstr>Лист1</vt:lpstr>
      <vt:lpstr>Лист2</vt:lpstr>
      <vt:lpstr>Лист3</vt:lpstr>
      <vt:lpstr>'01.10.2023'!Заголовки_для_печати</vt:lpstr>
      <vt:lpstr>'01.10.2023'!Область_печати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Евгений Алексеевич Анчихров</cp:lastModifiedBy>
  <cp:revision>0</cp:revision>
  <cp:lastPrinted>2024-01-12T14:51:30Z</cp:lastPrinted>
  <dcterms:created xsi:type="dcterms:W3CDTF">1996-10-09T02:32:33Z</dcterms:created>
  <dcterms:modified xsi:type="dcterms:W3CDTF">2024-03-07T06:59:08Z</dcterms:modified>
  <dc:language>ru-RU</dc:language>
</cp:coreProperties>
</file>